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8" windowWidth="7512" windowHeight="8196" tabRatio="597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_FilterDatabase" localSheetId="1" hidden="1">'2'!$A$11:$E$11</definedName>
    <definedName name="_xlnm._FilterDatabase" localSheetId="4" hidden="1">'5'!$A$11:$H$52</definedName>
    <definedName name="_xlnm._FilterDatabase" localSheetId="5" hidden="1">'6'!$A$11:$I$106</definedName>
    <definedName name="_xlnm._FilterDatabase" localSheetId="6" hidden="1">'7'!$A$11:$J$107</definedName>
    <definedName name="_xlnm.Print_Titles" localSheetId="5">'6'!$9:$11</definedName>
    <definedName name="_xlnm.Print_Titles" localSheetId="6">'7'!$9:$11</definedName>
    <definedName name="_xlnm.Print_Area" localSheetId="0">'1'!$A$1:$E$17</definedName>
    <definedName name="_xlnm.Print_Area" localSheetId="1">'2'!$A$1:$E$25</definedName>
    <definedName name="_xlnm.Print_Area" localSheetId="2">'3'!$A$1:$C$27</definedName>
    <definedName name="_xlnm.Print_Area" localSheetId="3">'4'!$A$1:$C$14</definedName>
    <definedName name="_xlnm.Print_Area" localSheetId="4">'5'!$B$1:$G$52</definedName>
    <definedName name="_xlnm.Print_Area" localSheetId="5">'6'!$B$1:$I$106</definedName>
    <definedName name="_xlnm.Print_Area" localSheetId="6">'7'!$B$1:$J$107</definedName>
  </definedNames>
  <calcPr fullCalcOnLoad="1"/>
</workbook>
</file>

<file path=xl/sharedStrings.xml><?xml version="1.0" encoding="utf-8"?>
<sst xmlns="http://schemas.openxmlformats.org/spreadsheetml/2006/main" count="974" uniqueCount="232">
  <si>
    <t>Сумма</t>
  </si>
  <si>
    <t>Наименование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</si>
  <si>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</si>
  <si>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</si>
  <si>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</si>
  <si>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</si>
  <si>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</si>
  <si>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</si>
  <si>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</si>
  <si>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</si>
  <si>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</si>
  <si>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</si>
  <si>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</si>
  <si>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</si>
  <si>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</si>
  <si>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</si>
  <si>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</si>
  <si>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</si>
  <si>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</si>
  <si>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</si>
  <si>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</si>
  <si>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</si>
  <si>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06</t>
  </si>
  <si>
    <t>Другие общегосударственные вопросы</t>
  </si>
  <si>
    <t>13</t>
  </si>
  <si>
    <t>СОЦИАЛЬНАЯ ПОЛИТИКА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</si>
  <si>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</si>
  <si>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</si>
  <si>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</si>
  <si>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</si>
  <si>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</si>
  <si>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</si>
  <si>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>ФИЗИЧЕСКАЯ КУЛЬТУРА И СПОРТ</t>
  </si>
  <si>
    <t>11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</si>
  <si>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</si>
  <si>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</si>
  <si>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</si>
  <si>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</si>
  <si>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</si>
  <si>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</si>
  <si>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</si>
  <si>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</si>
  <si>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</si>
  <si>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</si>
  <si>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</si>
  <si>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</si>
  <si>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</si>
  <si>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</si>
  <si>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 xml:space="preserve">Код </t>
  </si>
  <si>
    <t>Наименование групп, подгрупп и статей доходов</t>
  </si>
  <si>
    <t>Раздел</t>
  </si>
  <si>
    <t>Подраздел</t>
  </si>
  <si>
    <t>ГРБС</t>
  </si>
  <si>
    <t xml:space="preserve">Иные межбюджетные трансферты </t>
  </si>
  <si>
    <t>Пенсионное обеспечение</t>
  </si>
  <si>
    <t>Пенсионное обеспечение за выслугу лет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</si>
  <si>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</si>
  <si>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</si>
  <si>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Физическая культура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</si>
  <si>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</si>
  <si>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</si>
  <si>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2 07 00000 00 0000 000</t>
  </si>
  <si>
    <t>Обеспечение пожарной безопасности</t>
  </si>
  <si>
    <t>Коммунальное хозяйство</t>
  </si>
  <si>
    <t>Мероприятия в области коммунального хозяйства</t>
  </si>
  <si>
    <t>Публичные нормативные социальные выплаты гражданам</t>
  </si>
  <si>
    <t>07</t>
  </si>
  <si>
    <t>Мероприятия в сфере социальной политики</t>
  </si>
  <si>
    <t xml:space="preserve">из них </t>
  </si>
  <si>
    <t>Межбюджетные трансферты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</si>
  <si>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</si>
  <si>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</si>
  <si>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в сфере физической культуры и спорта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</si>
  <si>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</si>
  <si>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</si>
  <si>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</si>
  <si>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</si>
  <si>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</si>
  <si>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</si>
  <si>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</si>
  <si>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</si>
  <si>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</si>
  <si>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76 5 00 00000</t>
  </si>
  <si>
    <t>76 5 00 64010</t>
  </si>
  <si>
    <t>76 1 00 00000</t>
  </si>
  <si>
    <t>76 1 00 64010</t>
  </si>
  <si>
    <t>76 8 00 00000</t>
  </si>
  <si>
    <t>76 8 00 64010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</si>
  <si>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</si>
  <si>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</si>
  <si>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</si>
  <si>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</si>
  <si>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</si>
  <si>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</si>
  <si>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</si>
  <si>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</si>
  <si>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76 4 00 00000</t>
  </si>
  <si>
    <t>76 4 00 64010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</si>
  <si>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</si>
  <si>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</si>
  <si>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</si>
  <si>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Целевая статья</t>
  </si>
  <si>
    <t>Вид расхода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</si>
  <si>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</si>
  <si>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</si>
  <si>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бюджетной системы Российской Федерации </t>
  </si>
  <si>
    <t xml:space="preserve">                                               (тыс.рублей)</t>
  </si>
  <si>
    <t>Дотации бюджетам сельских поселений на поддержку мер по обеспечению сбалансированности бюджетов</t>
  </si>
  <si>
    <t>85 3 00 20240</t>
  </si>
  <si>
    <t>Изменение остатков средств на счетах по учету средств бюджетов</t>
  </si>
  <si>
    <t>Прочие безвозмездные поступления в бюджеты сельских поселений</t>
  </si>
  <si>
    <t>Всего расходов</t>
  </si>
  <si>
    <t>2020 год</t>
  </si>
  <si>
    <t>85 2 00 00000</t>
  </si>
  <si>
    <t>85 2 00 71090</t>
  </si>
  <si>
    <t>837 01 05 00 00 00 0000 000</t>
  </si>
  <si>
    <t>837 01 05 02 00 00 0000 500</t>
  </si>
  <si>
    <t>837 01 05 02 01 10 0000 510</t>
  </si>
  <si>
    <t>837 01 05 02 00 00 0000 600</t>
  </si>
  <si>
    <t>837 01 05 02 01 10 0000 610</t>
  </si>
  <si>
    <t>АДМИНИСТРАЦИЯ СЕЛЬСКОГО ПОСЕЛЕНИЯ КЕМСКОЕ</t>
  </si>
  <si>
    <t>78 0 00 00000</t>
  </si>
  <si>
    <t>2021 год</t>
  </si>
  <si>
    <t>ОБРАЗОВАНИЕ</t>
  </si>
  <si>
    <t>Молодежная политика</t>
  </si>
  <si>
    <t>70 0 00 00000</t>
  </si>
  <si>
    <t>Резервные фонды местной администрации</t>
  </si>
  <si>
    <t>70 5 00 00000</t>
  </si>
  <si>
    <t>Резервные средства</t>
  </si>
  <si>
    <t>870</t>
  </si>
  <si>
    <t>83 0 00 00000</t>
  </si>
  <si>
    <t>83 0 00 83010</t>
  </si>
  <si>
    <t>310</t>
  </si>
  <si>
    <t>Организационно-воспитательная работа с молодежью</t>
  </si>
  <si>
    <t>79 0 00 00000</t>
  </si>
  <si>
    <t>Проведение мероприятий для детей и молодежи</t>
  </si>
  <si>
    <t>79 0 00 20590</t>
  </si>
  <si>
    <t>Иные межбюджетные трансферты, перечисляемые в бюджет муниципального района в соответствии с заключенными Соглашениями</t>
  </si>
  <si>
    <t>2 02 10000 00 0000 150</t>
  </si>
  <si>
    <t>2 02 15001 10 0000 150</t>
  </si>
  <si>
    <t>2 02 15002 10 0000 150</t>
  </si>
  <si>
    <t>2 02 20000 00 0000 150</t>
  </si>
  <si>
    <t>2 02 29999 10 0000 150</t>
  </si>
  <si>
    <t>2 02 30000 00 0000 150</t>
  </si>
  <si>
    <t>2 02 35118 10 0000 150</t>
  </si>
  <si>
    <t>2 02 30024 10 0000 150</t>
  </si>
  <si>
    <t>2 07 05030 10 0000 150</t>
  </si>
  <si>
    <t>Мероприятия на обустройство систем уличного освещения</t>
  </si>
  <si>
    <t>85 3 00 73350</t>
  </si>
  <si>
    <t xml:space="preserve">Мероприятия на организацию уличного освещения </t>
  </si>
  <si>
    <t>Прочие безвозмездные поступления</t>
  </si>
  <si>
    <t>Организация и содержание мест захоронения</t>
  </si>
  <si>
    <t>КУЛЬТУРА, КИНЕМАТОГРАФИЯ</t>
  </si>
  <si>
    <t>Приложение 5</t>
  </si>
  <si>
    <t xml:space="preserve"> "О бюджете сельского поселения Кемское</t>
  </si>
  <si>
    <t>Приложение 7</t>
  </si>
  <si>
    <t>к решению Совета сельского поселения</t>
  </si>
  <si>
    <t>Вид расходов</t>
  </si>
  <si>
    <t xml:space="preserve">Целевая статья </t>
  </si>
  <si>
    <t>(тыс. руб.)</t>
  </si>
  <si>
    <t>Иные межбюджетные трансферты на осуществление полномочий по формированию, исполнению бюджета поселения, подготовке проектов правовых актов по установлению, изменению и отмене местных налогов и сборов поселения</t>
  </si>
  <si>
    <t>Обеспечение мероприятий по пожарной безопасности</t>
  </si>
  <si>
    <t>Мероприятия, связанные с обеспечением безопасности и жизнедеятельности</t>
  </si>
  <si>
    <t>Осуществление отдельных государственных полномочий в сфере административных отношений в соответствии с законом области от 28.11.2005 г. № 1369-ОЗ "О наделении органов местного самоуправления отдельными государственными полномочиями в сфере административных отношений" на 2019 и плановый период 2020-2021 гг.</t>
  </si>
  <si>
    <t>Осуществление первичного воинского учета на территориях, где отсутствуют военные комиссариаты</t>
  </si>
  <si>
    <t>Приложение 6</t>
  </si>
  <si>
    <t>Приложение 2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</si>
  <si>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</si>
  <si>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</si>
  <si>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</si>
  <si>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</si>
  <si>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1</t>
  </si>
  <si>
    <t>Итого</t>
  </si>
  <si>
    <t>Увеличение прочих остатков средств бюджетов</t>
  </si>
  <si>
    <t>Уменьшение прочих остатков средств бюджетов</t>
  </si>
  <si>
    <t>Наименование кода группы, подгруппы, статьи, подстатьи, элемента, вида источников финанирования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</si>
  <si>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Код бюджетной классификации Российской Федерации</t>
  </si>
  <si>
    <t>условно утверждаемые расходы</t>
  </si>
  <si>
    <t>Иные межбюджетные трансферты, перечисляемые в бюджет муниципального района</t>
  </si>
  <si>
    <r>
      <t xml:space="preserve">Кемское от </t>
    </r>
    <r>
      <rPr>
        <sz val="10"/>
        <color indexed="10"/>
        <rFont val="Times New Roman"/>
        <family val="1"/>
      </rPr>
      <t>00.00.2019</t>
    </r>
    <r>
      <rPr>
        <sz val="10"/>
        <rFont val="Times New Roman"/>
        <family val="1"/>
      </rPr>
      <t xml:space="preserve"> года № </t>
    </r>
    <r>
      <rPr>
        <sz val="10"/>
        <color indexed="10"/>
        <rFont val="Times New Roman"/>
        <family val="1"/>
      </rPr>
      <t>00</t>
    </r>
  </si>
  <si>
    <t>на 2020 год и плановый период 2021 и 2022 годов"</t>
  </si>
  <si>
    <t>Источники внутреннего финансирования дефицита бюджета сельского поселения
на 2020 год и плановый период 2021 и 2022 годов</t>
  </si>
  <si>
    <t>Распределение бюджетных ассигнований по разделам, подразделам классификации расходов бюджетов 
на 2020 год и плановый период 2021 и 2022 годов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</si>
  <si>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на 2020 год и плановый период 2021 и 2022 годов</t>
  </si>
  <si>
    <t>Ведомственная структура расходов бюджета сельского поселения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бюджетов 
на 2020 год и плановый период 2021 и 2022 годов</t>
  </si>
  <si>
    <t>Субсидии бюджетам бюджетной системы Российской Федерации</t>
  </si>
  <si>
    <t>2022 год</t>
  </si>
  <si>
    <t>Приложение 3</t>
  </si>
  <si>
    <t xml:space="preserve">Перечень главных администраторов доходов бюджета сельского поселения 
и закрепляемые за ними виды (подвиды) доходов                                                              </t>
  </si>
  <si>
    <t>Наименование главного администратора доходов бюджета поселения</t>
  </si>
  <si>
    <t>главного администратора доходов</t>
  </si>
  <si>
    <t xml:space="preserve"> доходов бюджета поселения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</si>
  <si>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</si>
  <si>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</si>
  <si>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1 08 04020 01 4000 110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</si>
  <si>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</si>
  <si>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1 13 02995 10 0000 130</t>
  </si>
  <si>
    <t>Прочие доходы от компенсации затрат бюджетов сельских поселений</t>
  </si>
  <si>
    <t>1 17 01050 10 0000 180</t>
  </si>
  <si>
    <t>Невыясненные поступления, зачисляемые в бюджеты сельских поселений</t>
  </si>
  <si>
    <t>Субвенции бюджетам сельских поселений на выполнение передаваемых полномочий субъектов РФ</t>
  </si>
  <si>
    <t>2 02 40014 10 0000 150</t>
  </si>
  <si>
    <t>2 02 49999 10 0000 150</t>
  </si>
  <si>
    <t>Прочие межбюджетные трансферты, передаваемые бюджетам сельских поселений</t>
  </si>
  <si>
    <t xml:space="preserve">Прочие безвозмездные поступления в бюджеты сельских поселений </t>
  </si>
  <si>
    <t>2 08 05000 10 0000 150</t>
  </si>
  <si>
    <t>Перечисления из бюджетов сельских поселений (в бюджеты поселений) для осуществления возрата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</t>
  </si>
  <si>
    <t>Администрация сельского поселения Кемское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</si>
  <si>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</si>
  <si>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</si>
  <si>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2 02 20051 10 0000 150</t>
  </si>
  <si>
    <t>Субсидии бюджетам сельских поселений на реализацию федеральных целевых программ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</si>
  <si>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</si>
  <si>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>Приложение 4</t>
  </si>
  <si>
    <t>Перечень главных администраторов источников внутреннего финансирования дефицита бюджета сельского поселения</t>
  </si>
  <si>
    <t>главного администратора</t>
  </si>
  <si>
    <t>01 05 02 01 10 0000 610</t>
  </si>
  <si>
    <t>источников финансирования дефицита бюджета</t>
  </si>
  <si>
    <t>68 0 00 20260</t>
  </si>
  <si>
    <t>Софинансирование мероприятий на реализацию проекта "Народный бюджет"</t>
  </si>
  <si>
    <t>68 0 00 00000</t>
  </si>
  <si>
    <t>Другие вопросы в области культуры, кинематографии</t>
  </si>
  <si>
    <t>Мероприятия в сфере культуры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</si>
  <si>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г. № 1369-ОЗ "О наделении органов местного самоуправления отдельными государственными полномочиями в сфере административных отношений" на 2019 и плановый период 2020-2021 гг.</t>
  </si>
  <si>
    <t>Код</t>
  </si>
  <si>
    <t>2 02 39998 10 0000 150</t>
  </si>
  <si>
    <t>Единая субвенция бюджетам сельских поселений</t>
  </si>
  <si>
    <t>73 0 00 72310</t>
  </si>
  <si>
    <t>Объем доходов бюджета сельского поселения, формируемый за счет налоговых и неналоговых доходов, а также безвозмездных поступлений, на 2020 год и плановый период 2021 и 2022 годов</t>
  </si>
  <si>
    <t>01 05 02 01 10 0000 510</t>
  </si>
  <si>
    <t>Иные закупки товаров, работ и услуг для осуществления государственных (муниципальных) нужд</t>
  </si>
  <si>
    <t>97 0 00 21110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</si>
</sst>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  <numFmt numFmtId="183" formatCode="[$-FC19]d\ mmmm\ yyyy\ &quot;г.&quot;"/>
    <numFmt numFmtId="184" formatCode="#,##0.000"/>
    <numFmt numFmtId="185" formatCode="#,##0.0000"/>
    <numFmt numFmtId="186" formatCode="#,##0.00000"/>
    <numFmt numFmtId="187" formatCode="0.0000000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81" fontId="8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5" applyFont="1" applyAlignment="1">
      <alignment horizontal="right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181" fontId="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81" fontId="1" fillId="0" borderId="10" xfId="0" applyNumberFormat="1" applyFont="1" applyBorder="1" applyAlignment="1">
      <alignment horizontal="center" wrapText="1"/>
    </xf>
    <xf numFmtId="181" fontId="1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18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181" fontId="5" fillId="0" borderId="10" xfId="0" applyNumberFormat="1" applyFont="1" applyFill="1" applyBorder="1" applyAlignment="1">
      <alignment horizontal="center" vertical="top" wrapText="1"/>
    </xf>
    <xf numFmtId="181" fontId="1" fillId="0" borderId="10" xfId="0" applyNumberFormat="1" applyFont="1" applyBorder="1" applyAlignment="1">
      <alignment horizontal="center" vertical="top" wrapText="1"/>
    </xf>
    <xf numFmtId="181" fontId="1" fillId="0" borderId="10" xfId="0" applyNumberFormat="1" applyFont="1" applyFill="1" applyBorder="1" applyAlignment="1">
      <alignment horizontal="center" vertical="top" wrapText="1"/>
    </xf>
    <xf numFmtId="181" fontId="8" fillId="0" borderId="10" xfId="0" applyNumberFormat="1" applyFont="1" applyFill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181" fontId="9" fillId="0" borderId="10" xfId="0" applyNumberFormat="1" applyFont="1" applyBorder="1" applyAlignment="1">
      <alignment horizontal="center" vertical="top" wrapText="1"/>
    </xf>
    <xf numFmtId="176" fontId="1" fillId="0" borderId="0" xfId="0" applyNumberFormat="1" applyFont="1" applyAlignment="1">
      <alignment/>
    </xf>
    <xf numFmtId="181" fontId="7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181" fontId="10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/>
    </xf>
    <xf numFmtId="181" fontId="10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55" applyFont="1" applyAlignment="1">
      <alignment horizontal="left" wrapText="1"/>
      <protection/>
    </xf>
    <xf numFmtId="3" fontId="1" fillId="0" borderId="10" xfId="55" applyNumberFormat="1" applyFont="1" applyBorder="1" applyAlignment="1">
      <alignment horizontal="center" vertical="top" wrapText="1"/>
      <protection/>
    </xf>
    <xf numFmtId="0" fontId="5" fillId="0" borderId="10" xfId="55" applyFont="1" applyBorder="1">
      <alignment/>
      <protection/>
    </xf>
    <xf numFmtId="0" fontId="1" fillId="0" borderId="13" xfId="55" applyFont="1" applyBorder="1" applyAlignment="1">
      <alignment/>
      <protection/>
    </xf>
    <xf numFmtId="181" fontId="5" fillId="0" borderId="10" xfId="55" applyNumberFormat="1" applyFont="1" applyFill="1" applyBorder="1" applyAlignment="1">
      <alignment horizontal="center"/>
      <protection/>
    </xf>
    <xf numFmtId="0" fontId="1" fillId="0" borderId="0" xfId="55" applyFont="1">
      <alignment/>
      <protection/>
    </xf>
    <xf numFmtId="186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4" xfId="55" applyFont="1" applyBorder="1" applyAlignment="1">
      <alignment/>
      <protection/>
    </xf>
    <xf numFmtId="0" fontId="1" fillId="0" borderId="10" xfId="0" applyFont="1" applyBorder="1" applyAlignment="1">
      <alignment horizontal="left" vertical="top"/>
    </xf>
    <xf numFmtId="181" fontId="8" fillId="0" borderId="10" xfId="0" applyNumberFormat="1" applyFont="1" applyFill="1" applyBorder="1" applyAlignment="1">
      <alignment horizontal="center" wrapText="1"/>
    </xf>
    <xf numFmtId="0" fontId="5" fillId="0" borderId="13" xfId="55" applyFont="1" applyBorder="1" applyAlignment="1">
      <alignment horizontal="center"/>
      <protection/>
    </xf>
    <xf numFmtId="4" fontId="1" fillId="0" borderId="0" xfId="0" applyNumberFormat="1" applyFont="1" applyAlignment="1">
      <alignment/>
    </xf>
    <xf numFmtId="181" fontId="7" fillId="0" borderId="10" xfId="0" applyNumberFormat="1" applyFont="1" applyBorder="1" applyAlignment="1">
      <alignment horizontal="center" vertical="top" wrapText="1"/>
    </xf>
    <xf numFmtId="0" fontId="1" fillId="0" borderId="0" xfId="55" applyFont="1" applyAlignment="1">
      <alignment/>
      <protection/>
    </xf>
    <xf numFmtId="0" fontId="1" fillId="0" borderId="0" xfId="55" applyFont="1" applyBorder="1">
      <alignment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5" xfId="55" applyFont="1" applyBorder="1" applyAlignment="1">
      <alignment horizontal="center" vertical="center" wrapText="1"/>
      <protection/>
    </xf>
    <xf numFmtId="0" fontId="1" fillId="0" borderId="16" xfId="55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 wrapText="1"/>
      <protection/>
    </xf>
    <xf numFmtId="0" fontId="1" fillId="0" borderId="17" xfId="55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/>
      <protection/>
    </xf>
    <xf numFmtId="0" fontId="1" fillId="0" borderId="18" xfId="55" applyFont="1" applyBorder="1" applyAlignment="1">
      <alignment horizontal="lef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33" borderId="10" xfId="55" applyFont="1" applyFill="1" applyBorder="1" applyAlignment="1">
      <alignment horizontal="left" vertical="top" wrapText="1"/>
      <protection/>
    </xf>
    <xf numFmtId="0" fontId="1" fillId="0" borderId="10" xfId="55" applyFont="1" applyBorder="1" applyAlignment="1">
      <alignment horizontal="left" vertical="top" wrapText="1"/>
      <protection/>
    </xf>
    <xf numFmtId="0" fontId="1" fillId="0" borderId="19" xfId="55" applyFont="1" applyBorder="1" applyAlignment="1">
      <alignment horizontal="center" vertical="top" wrapText="1"/>
      <protection/>
    </xf>
    <xf numFmtId="0" fontId="1" fillId="0" borderId="12" xfId="55" applyFont="1" applyBorder="1" applyAlignment="1">
      <alignment horizontal="left" vertical="top"/>
      <protection/>
    </xf>
    <xf numFmtId="0" fontId="1" fillId="33" borderId="19" xfId="55" applyFont="1" applyFill="1" applyBorder="1" applyAlignment="1">
      <alignment horizontal="center" vertical="top" wrapText="1"/>
      <protection/>
    </xf>
    <xf numFmtId="0" fontId="1" fillId="0" borderId="13" xfId="55" applyFont="1" applyBorder="1" applyAlignment="1">
      <alignment horizontal="center" vertical="top"/>
      <protection/>
    </xf>
    <xf numFmtId="0" fontId="5" fillId="0" borderId="10" xfId="0" applyFont="1" applyBorder="1" applyAlignment="1">
      <alignment vertical="top" wrapText="1"/>
    </xf>
    <xf numFmtId="0" fontId="5" fillId="0" borderId="17" xfId="55" applyFont="1" applyBorder="1" applyAlignment="1">
      <alignment horizontal="center" vertical="top" wrapText="1"/>
      <protection/>
    </xf>
    <xf numFmtId="0" fontId="1" fillId="0" borderId="10" xfId="55" applyFont="1" applyFill="1" applyBorder="1" applyAlignment="1">
      <alignment horizontal="center" vertical="top"/>
      <protection/>
    </xf>
    <xf numFmtId="0" fontId="1" fillId="33" borderId="10" xfId="55" applyFont="1" applyFill="1" applyBorder="1" applyAlignment="1">
      <alignment horizontal="center" vertical="top" wrapText="1"/>
      <protection/>
    </xf>
    <xf numFmtId="181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top" wrapText="1"/>
    </xf>
    <xf numFmtId="176" fontId="1" fillId="0" borderId="0" xfId="0" applyNumberFormat="1" applyFont="1" applyFill="1" applyAlignment="1">
      <alignment/>
    </xf>
    <xf numFmtId="0" fontId="1" fillId="0" borderId="18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0" xfId="55" applyFont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6" fillId="0" borderId="0" xfId="55" applyFont="1" applyBorder="1" applyAlignment="1">
      <alignment horizontal="center" vertical="center" wrapText="1"/>
      <protection/>
    </xf>
    <xf numFmtId="0" fontId="1" fillId="0" borderId="13" xfId="55" applyFont="1" applyBorder="1" applyAlignment="1">
      <alignment horizontal="center" vertical="center" wrapText="1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55" applyFont="1" applyBorder="1" applyAlignment="1">
      <alignment horizontal="center" vertical="center"/>
      <protection/>
    </xf>
    <xf numFmtId="0" fontId="1" fillId="0" borderId="12" xfId="55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ожения к решению о бюджете на 2014 го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2"/>
  <sheetViews>
    <sheetView zoomScalePageLayoutView="0" workbookViewId="0" topLeftCell="A1">
      <selection activeCell="C17" sqref="C17"/>
    </sheetView>
  </sheetViews>
  <sheetFormatPr defaultColWidth="9.125" defaultRowHeight="12.75"/>
  <cols>
    <col min="1" max="1" width="23.875" style="2" customWidth="1"/>
    <col min="2" max="2" width="79.00390625" style="2" customWidth="1"/>
    <col min="3" max="5" width="9.625" style="2" customWidth="1"/>
    <col min="6" max="6" width="9.125" style="2" customWidth="1"/>
    <col min="7" max="16384" width="9.125" style="2" customWidth="1"/>
  </cols>
  <sheetData>
    <row r="1" spans="3:5" s="25" customFormat="1" ht="12.75" customHeight="1">
      <c r="C1" s="17"/>
      <c r="D1" s="17"/>
      <c r="E1" s="17" t="s">
        <v>171</v>
      </c>
    </row>
    <row r="2" spans="3:5" s="25" customFormat="1" ht="12.75" customHeight="1">
      <c r="C2" s="17"/>
      <c r="D2" s="17"/>
      <c r="E2" s="17" t="s">
        <v>156</v>
      </c>
    </row>
    <row r="3" spans="3:5" s="25" customFormat="1" ht="12.75" customHeight="1">
      <c r="C3" s="17"/>
      <c r="D3" s="17"/>
      <c r="E3" s="17" t="s">
        <v>179</v>
      </c>
    </row>
    <row r="4" spans="3:5" s="25" customFormat="1" ht="12.75" customHeight="1">
      <c r="C4" s="17"/>
      <c r="D4" s="17"/>
      <c r="E4" s="17" t="s">
        <v>154</v>
      </c>
    </row>
    <row r="5" spans="3:5" s="25" customFormat="1" ht="12.75" customHeight="1">
      <c r="C5" s="17"/>
      <c r="D5" s="17"/>
      <c r="E5" s="17" t="s">
        <v>180</v>
      </c>
    </row>
    <row r="6" spans="3:5" s="25" customFormat="1" ht="12.75" customHeight="1">
      <c r="C6" s="17"/>
      <c r="D6" s="17"/>
      <c r="E6" s="17"/>
    </row>
    <row r="7" spans="1:10" ht="32.25" customHeight="1">
      <c r="A7" s="118" t="s">
        <v>181</v>
      </c>
      <c r="B7" s="118"/>
      <c r="C7" s="118"/>
      <c r="D7" s="118"/>
      <c r="E7" s="118"/>
      <c r="H7" s="70"/>
      <c r="I7" s="70"/>
      <c r="J7" s="70"/>
    </row>
    <row r="8" s="25" customFormat="1" ht="12.75" customHeight="1">
      <c r="E8" s="17" t="s">
        <v>159</v>
      </c>
    </row>
    <row r="9" spans="1:5" ht="12.75">
      <c r="A9" s="111" t="s">
        <v>176</v>
      </c>
      <c r="B9" s="113" t="s">
        <v>175</v>
      </c>
      <c r="C9" s="115" t="s">
        <v>0</v>
      </c>
      <c r="D9" s="116"/>
      <c r="E9" s="117"/>
    </row>
    <row r="10" spans="1:5" ht="71.25" customHeight="1">
      <c r="A10" s="112"/>
      <c r="B10" s="114"/>
      <c r="C10" s="68" t="s">
        <v>112</v>
      </c>
      <c r="D10" s="69" t="s">
        <v>122</v>
      </c>
      <c r="E10" s="69" t="s">
        <v>186</v>
      </c>
    </row>
    <row r="11" spans="1:5" ht="12.75">
      <c r="A11" s="68">
        <v>1</v>
      </c>
      <c r="B11" s="68">
        <v>2</v>
      </c>
      <c r="C11" s="68">
        <v>3</v>
      </c>
      <c r="D11" s="69">
        <v>4</v>
      </c>
      <c r="E11" s="69">
        <v>5</v>
      </c>
    </row>
    <row r="12" spans="1:5" ht="26.25">
      <c r="A12" s="71" t="s">
        <v>115</v>
      </c>
      <c r="B12" s="79" t="s">
        <v>109</v>
      </c>
      <c r="C12" s="78">
        <f>ROUND(C13+C15,5)</f>
        <v>0</v>
      </c>
      <c r="D12" s="78">
        <f>D13+D15</f>
        <v>0</v>
      </c>
      <c r="E12" s="78">
        <f>E13+E15</f>
        <v>0</v>
      </c>
    </row>
    <row r="13" spans="1:5" ht="26.25">
      <c r="A13" s="71" t="s">
        <v>116</v>
      </c>
      <c r="B13" s="80" t="s">
        <v>173</v>
      </c>
      <c r="C13" s="61">
        <f>C14</f>
        <v>-3724.3999999999996</v>
      </c>
      <c r="D13" s="78">
        <f>D14</f>
        <v>-3352.2</v>
      </c>
      <c r="E13" s="78">
        <f>E14</f>
        <v>-3375.1</v>
      </c>
    </row>
    <row r="14" spans="1:5" ht="26.25">
      <c r="A14" s="71" t="s">
        <v>117</v>
      </c>
      <c r="B14" s="80" t="s">
        <v>103</v>
      </c>
      <c r="C14" s="61">
        <f>-2!C25</f>
        <v>-3724.3999999999996</v>
      </c>
      <c r="D14" s="61">
        <f>-2!D25</f>
        <v>-3352.2</v>
      </c>
      <c r="E14" s="61">
        <f>-2!E25</f>
        <v>-3375.1</v>
      </c>
    </row>
    <row r="15" spans="1:5" ht="26.25">
      <c r="A15" s="71" t="s">
        <v>118</v>
      </c>
      <c r="B15" s="80" t="s">
        <v>174</v>
      </c>
      <c r="C15" s="61">
        <f>C16</f>
        <v>3724.4</v>
      </c>
      <c r="D15" s="78">
        <f>D16</f>
        <v>3352.2</v>
      </c>
      <c r="E15" s="78">
        <f>E16</f>
        <v>3375.1</v>
      </c>
    </row>
    <row r="16" spans="1:5" ht="26.25">
      <c r="A16" s="71" t="s">
        <v>119</v>
      </c>
      <c r="B16" s="80" t="s">
        <v>104</v>
      </c>
      <c r="C16" s="61">
        <f>5!E50</f>
        <v>3724.4</v>
      </c>
      <c r="D16" s="61">
        <f>5!F50</f>
        <v>3352.2</v>
      </c>
      <c r="E16" s="61">
        <f>5!G50</f>
        <v>3375.1</v>
      </c>
    </row>
    <row r="17" spans="1:5" s="75" customFormat="1" ht="12.75">
      <c r="A17" s="72" t="s">
        <v>172</v>
      </c>
      <c r="B17" s="73"/>
      <c r="C17" s="74">
        <f>ROUND(C14+C15,5)</f>
        <v>0</v>
      </c>
      <c r="D17" s="74">
        <f>ROUND(D14+D15,5)</f>
        <v>0</v>
      </c>
      <c r="E17" s="74">
        <f>ROUND(E14+E15,5)</f>
        <v>0</v>
      </c>
    </row>
    <row r="19" ht="12.75">
      <c r="C19" s="77"/>
    </row>
    <row r="20" spans="1:3" ht="12.75">
      <c r="A20" s="15"/>
      <c r="C20" s="76"/>
    </row>
    <row r="21" ht="12.75">
      <c r="A21" s="15"/>
    </row>
    <row r="22" ht="12.75">
      <c r="A22" s="15"/>
    </row>
  </sheetData>
  <sheetProtection/>
  <mergeCells count="4">
    <mergeCell ref="A9:A10"/>
    <mergeCell ref="B9:B10"/>
    <mergeCell ref="C9:E9"/>
    <mergeCell ref="A7:E7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8"/>
  <sheetViews>
    <sheetView zoomScalePageLayoutView="0" workbookViewId="0" topLeftCell="A1">
      <selection activeCell="C24" sqref="C24"/>
    </sheetView>
  </sheetViews>
  <sheetFormatPr defaultColWidth="9.125" defaultRowHeight="12.75"/>
  <cols>
    <col min="1" max="1" width="23.875" style="2" customWidth="1"/>
    <col min="2" max="2" width="79.00390625" style="2" customWidth="1"/>
    <col min="3" max="5" width="9.625" style="2" customWidth="1"/>
    <col min="6" max="16384" width="9.125" style="2" customWidth="1"/>
  </cols>
  <sheetData>
    <row r="1" ht="12.75">
      <c r="E1" s="17" t="s">
        <v>166</v>
      </c>
    </row>
    <row r="2" ht="12.75">
      <c r="E2" s="17" t="str">
        <f>1!E2</f>
        <v>к решению Совета сельского поселения</v>
      </c>
    </row>
    <row r="3" ht="12.75">
      <c r="E3" s="17" t="str">
        <f>1!E3</f>
        <v>Кемское от 00.00.2019 года № 00</v>
      </c>
    </row>
    <row r="4" ht="12.75">
      <c r="E4" s="17" t="str">
        <f>1!E4</f>
        <v> "О бюджете сельского поселения Кемское</v>
      </c>
    </row>
    <row r="5" ht="12.75">
      <c r="E5" s="17" t="str">
        <f>1!E5</f>
        <v>на 2020 год и плановый период 2021 и 2022 годов"</v>
      </c>
    </row>
    <row r="6" ht="12.75">
      <c r="E6" s="17"/>
    </row>
    <row r="7" spans="1:5" ht="32.25" customHeight="1">
      <c r="A7" s="120" t="s">
        <v>228</v>
      </c>
      <c r="B7" s="120"/>
      <c r="C7" s="120"/>
      <c r="D7" s="120"/>
      <c r="E7" s="120"/>
    </row>
    <row r="8" spans="4:5" ht="12.75">
      <c r="D8" s="2" t="s">
        <v>106</v>
      </c>
      <c r="E8" s="17" t="s">
        <v>159</v>
      </c>
    </row>
    <row r="9" spans="1:5" ht="12.75">
      <c r="A9" s="119" t="s">
        <v>48</v>
      </c>
      <c r="B9" s="119" t="s">
        <v>49</v>
      </c>
      <c r="C9" s="119" t="s">
        <v>0</v>
      </c>
      <c r="D9" s="119"/>
      <c r="E9" s="119"/>
    </row>
    <row r="10" spans="1:5" ht="12.75">
      <c r="A10" s="119"/>
      <c r="B10" s="119"/>
      <c r="C10" s="68" t="s">
        <v>112</v>
      </c>
      <c r="D10" s="69" t="s">
        <v>122</v>
      </c>
      <c r="E10" s="69" t="s">
        <v>186</v>
      </c>
    </row>
    <row r="11" spans="1:5" ht="12.75">
      <c r="A11" s="50">
        <v>1</v>
      </c>
      <c r="B11" s="50">
        <v>2</v>
      </c>
      <c r="C11" s="50">
        <v>3</v>
      </c>
      <c r="D11" s="50">
        <v>4</v>
      </c>
      <c r="E11" s="50">
        <v>5</v>
      </c>
    </row>
    <row r="12" spans="1:5" ht="12.75">
      <c r="A12" s="50" t="s">
        <v>15</v>
      </c>
      <c r="B12" s="63" t="s">
        <v>16</v>
      </c>
      <c r="C12" s="60">
        <v>166</v>
      </c>
      <c r="D12" s="86">
        <v>143</v>
      </c>
      <c r="E12" s="86">
        <v>148</v>
      </c>
    </row>
    <row r="13" spans="1:5" ht="12.75">
      <c r="A13" s="50" t="s">
        <v>17</v>
      </c>
      <c r="B13" s="63" t="s">
        <v>18</v>
      </c>
      <c r="C13" s="64">
        <f>C14+C23</f>
        <v>3558.3999999999996</v>
      </c>
      <c r="D13" s="64">
        <f>D14</f>
        <v>3209.2</v>
      </c>
      <c r="E13" s="64">
        <f>E14</f>
        <v>3227.1</v>
      </c>
    </row>
    <row r="14" spans="1:5" ht="12.75">
      <c r="A14" s="50" t="s">
        <v>19</v>
      </c>
      <c r="B14" s="66" t="s">
        <v>20</v>
      </c>
      <c r="C14" s="64">
        <f>C15+C20+C18</f>
        <v>3530.3999999999996</v>
      </c>
      <c r="D14" s="64">
        <f>D15+D20+D18</f>
        <v>3209.2</v>
      </c>
      <c r="E14" s="64">
        <f>E15+E20+E18</f>
        <v>3227.1</v>
      </c>
    </row>
    <row r="15" spans="1:5" ht="12.75">
      <c r="A15" s="50" t="s">
        <v>138</v>
      </c>
      <c r="B15" s="63" t="s">
        <v>167</v>
      </c>
      <c r="C15" s="64">
        <f>C16+C17</f>
        <v>3009.7</v>
      </c>
      <c r="D15" s="64">
        <f>D16+D17</f>
        <v>2939.7</v>
      </c>
      <c r="E15" s="64">
        <f>E16+E17</f>
        <v>2954</v>
      </c>
    </row>
    <row r="16" spans="1:5" ht="12.75">
      <c r="A16" s="50" t="s">
        <v>139</v>
      </c>
      <c r="B16" s="20" t="s">
        <v>168</v>
      </c>
      <c r="C16" s="61">
        <v>2110.4</v>
      </c>
      <c r="D16" s="60">
        <v>2222.1</v>
      </c>
      <c r="E16" s="60">
        <v>2341.5</v>
      </c>
    </row>
    <row r="17" spans="1:5" ht="26.25">
      <c r="A17" s="50" t="s">
        <v>140</v>
      </c>
      <c r="B17" s="20" t="s">
        <v>107</v>
      </c>
      <c r="C17" s="61">
        <v>899.3</v>
      </c>
      <c r="D17" s="61">
        <v>717.6</v>
      </c>
      <c r="E17" s="61">
        <v>612.5</v>
      </c>
    </row>
    <row r="18" spans="1:5" ht="12.75">
      <c r="A18" s="50" t="s">
        <v>141</v>
      </c>
      <c r="B18" s="66" t="s">
        <v>185</v>
      </c>
      <c r="C18" s="65">
        <f>C19</f>
        <v>425.2</v>
      </c>
      <c r="D18" s="65">
        <f>D19</f>
        <v>173.1</v>
      </c>
      <c r="E18" s="65">
        <f>E19</f>
        <v>173.1</v>
      </c>
    </row>
    <row r="19" spans="1:5" ht="12.75">
      <c r="A19" s="50" t="s">
        <v>142</v>
      </c>
      <c r="B19" s="51" t="s">
        <v>169</v>
      </c>
      <c r="C19" s="61">
        <f>173.1+252.1</f>
        <v>425.2</v>
      </c>
      <c r="D19" s="60">
        <v>173.1</v>
      </c>
      <c r="E19" s="60">
        <v>173.1</v>
      </c>
    </row>
    <row r="20" spans="1:5" ht="12.75">
      <c r="A20" s="50" t="s">
        <v>143</v>
      </c>
      <c r="B20" s="63" t="s">
        <v>105</v>
      </c>
      <c r="C20" s="64">
        <f>C21+C22</f>
        <v>95.5</v>
      </c>
      <c r="D20" s="64">
        <f>D21+D22</f>
        <v>96.4</v>
      </c>
      <c r="E20" s="64">
        <f>E21+E22</f>
        <v>100</v>
      </c>
    </row>
    <row r="21" spans="1:5" ht="26.25">
      <c r="A21" s="50" t="s">
        <v>144</v>
      </c>
      <c r="B21" s="20" t="s">
        <v>170</v>
      </c>
      <c r="C21" s="61">
        <v>93.5</v>
      </c>
      <c r="D21" s="60">
        <v>94.4</v>
      </c>
      <c r="E21" s="60">
        <v>98</v>
      </c>
    </row>
    <row r="22" spans="1:5" ht="12.75">
      <c r="A22" s="50" t="s">
        <v>225</v>
      </c>
      <c r="B22" s="20" t="s">
        <v>226</v>
      </c>
      <c r="C22" s="61">
        <v>2</v>
      </c>
      <c r="D22" s="60">
        <v>2</v>
      </c>
      <c r="E22" s="60">
        <v>2</v>
      </c>
    </row>
    <row r="23" spans="1:5" ht="12.75">
      <c r="A23" s="50" t="s">
        <v>61</v>
      </c>
      <c r="B23" s="23" t="s">
        <v>150</v>
      </c>
      <c r="C23" s="46">
        <f>C24</f>
        <v>28</v>
      </c>
      <c r="D23" s="67">
        <f>D24</f>
        <v>0</v>
      </c>
      <c r="E23" s="67">
        <f>E24</f>
        <v>0</v>
      </c>
    </row>
    <row r="24" spans="1:5" ht="12.75">
      <c r="A24" s="50" t="s">
        <v>146</v>
      </c>
      <c r="B24" s="20" t="s">
        <v>110</v>
      </c>
      <c r="C24" s="33">
        <f>25+3</f>
        <v>28</v>
      </c>
      <c r="D24" s="62">
        <v>0</v>
      </c>
      <c r="E24" s="62">
        <v>0</v>
      </c>
    </row>
    <row r="25" spans="1:5" ht="12.75">
      <c r="A25" s="84" t="s">
        <v>21</v>
      </c>
      <c r="B25" s="81"/>
      <c r="C25" s="14">
        <f>C12+C13</f>
        <v>3724.3999999999996</v>
      </c>
      <c r="D25" s="14">
        <f>D12+D13</f>
        <v>3352.2</v>
      </c>
      <c r="E25" s="14">
        <f>E12+E13</f>
        <v>3375.1</v>
      </c>
    </row>
    <row r="28" spans="4:5" ht="12.75">
      <c r="D28" s="59"/>
      <c r="E28" s="59"/>
    </row>
  </sheetData>
  <sheetProtection/>
  <autoFilter ref="A11:E11"/>
  <mergeCells count="4">
    <mergeCell ref="A9:A10"/>
    <mergeCell ref="C9:E9"/>
    <mergeCell ref="B9:B10"/>
    <mergeCell ref="A7:E7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7"/>
  <sheetViews>
    <sheetView zoomScalePageLayoutView="0" workbookViewId="0" topLeftCell="A4">
      <selection activeCell="A17" sqref="A17:IV17"/>
    </sheetView>
  </sheetViews>
  <sheetFormatPr defaultColWidth="9.125" defaultRowHeight="12.75"/>
  <cols>
    <col min="1" max="2" width="23.875" style="75" customWidth="1"/>
    <col min="3" max="3" width="82.875" style="75" customWidth="1"/>
    <col min="4" max="16384" width="9.125" style="75" customWidth="1"/>
  </cols>
  <sheetData>
    <row r="1" spans="3:7" ht="12.75" customHeight="1">
      <c r="C1" s="17" t="s">
        <v>187</v>
      </c>
      <c r="G1" s="17"/>
    </row>
    <row r="2" spans="3:7" ht="12.75" customHeight="1">
      <c r="C2" s="17" t="str">
        <f>1!E2</f>
        <v>к решению Совета сельского поселения</v>
      </c>
      <c r="G2" s="17"/>
    </row>
    <row r="3" spans="3:7" ht="12.75" customHeight="1">
      <c r="C3" s="17" t="str">
        <f>1!E3</f>
        <v>Кемское от 00.00.2019 года № 00</v>
      </c>
      <c r="G3" s="17"/>
    </row>
    <row r="4" spans="3:7" ht="12.75" customHeight="1">
      <c r="C4" s="17" t="str">
        <f>1!E4</f>
        <v> "О бюджете сельского поселения Кемское</v>
      </c>
      <c r="G4" s="17"/>
    </row>
    <row r="5" spans="2:7" ht="12.75" customHeight="1">
      <c r="B5" s="87"/>
      <c r="C5" s="17" t="str">
        <f>1!E5</f>
        <v>на 2020 год и плановый период 2021 и 2022 годов"</v>
      </c>
      <c r="G5" s="17"/>
    </row>
    <row r="6" ht="12.75" customHeight="1"/>
    <row r="7" spans="1:3" ht="32.25" customHeight="1">
      <c r="A7" s="118" t="s">
        <v>188</v>
      </c>
      <c r="B7" s="118"/>
      <c r="C7" s="118"/>
    </row>
    <row r="8" spans="1:3" ht="12.75" customHeight="1">
      <c r="A8" s="88"/>
      <c r="B8" s="88"/>
      <c r="C8" s="88"/>
    </row>
    <row r="9" spans="1:3" ht="12.75" customHeight="1">
      <c r="A9" s="121" t="s">
        <v>176</v>
      </c>
      <c r="B9" s="122"/>
      <c r="C9" s="111" t="s">
        <v>189</v>
      </c>
    </row>
    <row r="10" spans="1:3" ht="25.5" customHeight="1">
      <c r="A10" s="89" t="s">
        <v>190</v>
      </c>
      <c r="B10" s="90" t="s">
        <v>191</v>
      </c>
      <c r="C10" s="112"/>
    </row>
    <row r="11" spans="1:3" ht="12.75">
      <c r="A11" s="91">
        <v>1</v>
      </c>
      <c r="B11" s="92">
        <v>2</v>
      </c>
      <c r="C11" s="91">
        <v>3</v>
      </c>
    </row>
    <row r="12" spans="1:3" ht="12.75" customHeight="1">
      <c r="A12" s="104">
        <v>837</v>
      </c>
      <c r="B12" s="103"/>
      <c r="C12" s="103" t="s">
        <v>207</v>
      </c>
    </row>
    <row r="13" spans="1:3" ht="39">
      <c r="A13" s="93">
        <v>837</v>
      </c>
      <c r="B13" s="105" t="s">
        <v>192</v>
      </c>
      <c r="C13" s="95" t="s">
        <v>193</v>
      </c>
    </row>
    <row r="14" spans="1:3" ht="39">
      <c r="A14" s="93">
        <v>837</v>
      </c>
      <c r="B14" s="94" t="s">
        <v>194</v>
      </c>
      <c r="C14" s="95" t="s">
        <v>195</v>
      </c>
    </row>
    <row r="15" spans="1:3" ht="39">
      <c r="A15" s="93">
        <v>837</v>
      </c>
      <c r="B15" s="94" t="s">
        <v>208</v>
      </c>
      <c r="C15" s="95" t="s">
        <v>209</v>
      </c>
    </row>
    <row r="16" spans="1:3" ht="12.75">
      <c r="A16" s="106">
        <v>837</v>
      </c>
      <c r="B16" s="94" t="s">
        <v>196</v>
      </c>
      <c r="C16" s="97" t="s">
        <v>197</v>
      </c>
    </row>
    <row r="17" spans="1:3" ht="12.75">
      <c r="A17" s="93">
        <v>837</v>
      </c>
      <c r="B17" s="94" t="s">
        <v>198</v>
      </c>
      <c r="C17" s="98" t="s">
        <v>199</v>
      </c>
    </row>
    <row r="18" spans="1:3" ht="12.75">
      <c r="A18" s="93">
        <v>837</v>
      </c>
      <c r="B18" s="94" t="s">
        <v>139</v>
      </c>
      <c r="C18" s="95" t="s">
        <v>168</v>
      </c>
    </row>
    <row r="19" spans="1:3" ht="26.25">
      <c r="A19" s="93">
        <v>837</v>
      </c>
      <c r="B19" s="94" t="s">
        <v>140</v>
      </c>
      <c r="C19" s="98" t="s">
        <v>107</v>
      </c>
    </row>
    <row r="20" spans="1:3" ht="12.75">
      <c r="A20" s="93">
        <v>837</v>
      </c>
      <c r="B20" s="94" t="s">
        <v>210</v>
      </c>
      <c r="C20" s="98" t="s">
        <v>211</v>
      </c>
    </row>
    <row r="21" spans="1:3" ht="12.75">
      <c r="A21" s="93">
        <v>837</v>
      </c>
      <c r="B21" s="94" t="s">
        <v>225</v>
      </c>
      <c r="C21" s="97" t="s">
        <v>226</v>
      </c>
    </row>
    <row r="22" spans="1:3" ht="26.25">
      <c r="A22" s="96">
        <v>837</v>
      </c>
      <c r="B22" s="94" t="s">
        <v>144</v>
      </c>
      <c r="C22" s="98" t="s">
        <v>170</v>
      </c>
    </row>
    <row r="23" spans="1:3" ht="12.75">
      <c r="A23" s="99">
        <v>837</v>
      </c>
      <c r="B23" s="94" t="s">
        <v>145</v>
      </c>
      <c r="C23" s="100" t="s">
        <v>200</v>
      </c>
    </row>
    <row r="24" spans="1:3" ht="39">
      <c r="A24" s="101">
        <v>837</v>
      </c>
      <c r="B24" s="94" t="s">
        <v>201</v>
      </c>
      <c r="C24" s="98" t="s">
        <v>212</v>
      </c>
    </row>
    <row r="25" spans="1:3" ht="12.75">
      <c r="A25" s="99">
        <v>837</v>
      </c>
      <c r="B25" s="94" t="s">
        <v>202</v>
      </c>
      <c r="C25" s="98" t="s">
        <v>203</v>
      </c>
    </row>
    <row r="26" spans="1:3" ht="12.75">
      <c r="A26" s="102">
        <v>837</v>
      </c>
      <c r="B26" s="94" t="s">
        <v>146</v>
      </c>
      <c r="C26" s="98" t="s">
        <v>204</v>
      </c>
    </row>
    <row r="27" spans="1:3" ht="52.5">
      <c r="A27" s="99">
        <v>837</v>
      </c>
      <c r="B27" s="94" t="s">
        <v>205</v>
      </c>
      <c r="C27" s="98" t="s">
        <v>206</v>
      </c>
    </row>
  </sheetData>
  <sheetProtection/>
  <mergeCells count="3">
    <mergeCell ref="A9:B9"/>
    <mergeCell ref="C9:C10"/>
    <mergeCell ref="A7:C7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4"/>
  <sheetViews>
    <sheetView zoomScalePageLayoutView="0" workbookViewId="0" topLeftCell="A1">
      <selection activeCell="C32" sqref="C32"/>
    </sheetView>
  </sheetViews>
  <sheetFormatPr defaultColWidth="9.125" defaultRowHeight="12.75"/>
  <cols>
    <col min="1" max="1" width="15.375" style="75" customWidth="1"/>
    <col min="2" max="2" width="33.875" style="75" customWidth="1"/>
    <col min="3" max="3" width="82.875" style="75" customWidth="1"/>
    <col min="4" max="16384" width="9.125" style="75" customWidth="1"/>
  </cols>
  <sheetData>
    <row r="1" spans="3:7" ht="12.75" customHeight="1">
      <c r="C1" s="17" t="s">
        <v>213</v>
      </c>
      <c r="G1" s="17"/>
    </row>
    <row r="2" spans="3:7" ht="12.75" customHeight="1">
      <c r="C2" s="17" t="str">
        <f>1!E2</f>
        <v>к решению Совета сельского поселения</v>
      </c>
      <c r="G2" s="17"/>
    </row>
    <row r="3" spans="3:7" ht="12.75" customHeight="1">
      <c r="C3" s="17" t="str">
        <f>1!E3</f>
        <v>Кемское от 00.00.2019 года № 00</v>
      </c>
      <c r="G3" s="17"/>
    </row>
    <row r="4" spans="3:7" ht="12.75" customHeight="1">
      <c r="C4" s="17" t="str">
        <f>1!E4</f>
        <v> "О бюджете сельского поселения Кемское</v>
      </c>
      <c r="G4" s="17"/>
    </row>
    <row r="5" spans="2:7" ht="12.75" customHeight="1">
      <c r="B5" s="87"/>
      <c r="C5" s="17" t="str">
        <f>1!E5</f>
        <v>на 2020 год и плановый период 2021 и 2022 годов"</v>
      </c>
      <c r="G5" s="17"/>
    </row>
    <row r="6" ht="12.75" customHeight="1"/>
    <row r="7" spans="1:3" ht="32.25" customHeight="1">
      <c r="A7" s="118" t="s">
        <v>214</v>
      </c>
      <c r="B7" s="118"/>
      <c r="C7" s="118"/>
    </row>
    <row r="8" spans="1:3" ht="12.75" customHeight="1">
      <c r="A8" s="88"/>
      <c r="B8" s="88"/>
      <c r="C8" s="88"/>
    </row>
    <row r="9" spans="1:3" ht="12.75" customHeight="1">
      <c r="A9" s="123" t="s">
        <v>224</v>
      </c>
      <c r="B9" s="123"/>
      <c r="C9" s="123" t="s">
        <v>1</v>
      </c>
    </row>
    <row r="10" spans="1:3" ht="25.5" customHeight="1">
      <c r="A10" s="89" t="s">
        <v>215</v>
      </c>
      <c r="B10" s="89" t="s">
        <v>217</v>
      </c>
      <c r="C10" s="123"/>
    </row>
    <row r="11" spans="1:3" ht="12.75">
      <c r="A11" s="92">
        <v>1</v>
      </c>
      <c r="B11" s="92">
        <v>2</v>
      </c>
      <c r="C11" s="92">
        <v>3</v>
      </c>
    </row>
    <row r="12" spans="1:3" ht="12.75" customHeight="1">
      <c r="A12" s="124" t="s">
        <v>207</v>
      </c>
      <c r="B12" s="124"/>
      <c r="C12" s="124"/>
    </row>
    <row r="13" spans="1:3" ht="12.75">
      <c r="A13" s="92">
        <v>837</v>
      </c>
      <c r="B13" s="105" t="s">
        <v>216</v>
      </c>
      <c r="C13" s="98" t="s">
        <v>104</v>
      </c>
    </row>
    <row r="14" spans="1:3" ht="12.75">
      <c r="A14" s="92">
        <v>837</v>
      </c>
      <c r="B14" s="105" t="s">
        <v>229</v>
      </c>
      <c r="C14" s="98" t="s">
        <v>103</v>
      </c>
    </row>
  </sheetData>
  <sheetProtection/>
  <mergeCells count="4">
    <mergeCell ref="A7:C7"/>
    <mergeCell ref="A9:B9"/>
    <mergeCell ref="C9:C10"/>
    <mergeCell ref="A12:C12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52"/>
  <sheetViews>
    <sheetView zoomScalePageLayoutView="0" workbookViewId="0" topLeftCell="B1">
      <selection activeCell="E29" sqref="E29"/>
    </sheetView>
  </sheetViews>
  <sheetFormatPr defaultColWidth="9.125" defaultRowHeight="12.75"/>
  <cols>
    <col min="1" max="1" width="18.375" style="2" hidden="1" customWidth="1"/>
    <col min="2" max="2" width="90.00390625" style="2" customWidth="1"/>
    <col min="3" max="3" width="6.125" style="2" customWidth="1"/>
    <col min="4" max="4" width="9.00390625" style="2" customWidth="1"/>
    <col min="5" max="7" width="9.625" style="2" customWidth="1"/>
    <col min="8" max="16384" width="9.125" style="2" customWidth="1"/>
  </cols>
  <sheetData>
    <row r="1" s="25" customFormat="1" ht="12.75">
      <c r="G1" s="17" t="s">
        <v>153</v>
      </c>
    </row>
    <row r="2" s="25" customFormat="1" ht="12.75">
      <c r="G2" s="17" t="str">
        <f>1!E2</f>
        <v>к решению Совета сельского поселения</v>
      </c>
    </row>
    <row r="3" s="25" customFormat="1" ht="12.75">
      <c r="G3" s="17" t="str">
        <f>1!E3</f>
        <v>Кемское от 00.00.2019 года № 00</v>
      </c>
    </row>
    <row r="4" s="25" customFormat="1" ht="12.75">
      <c r="G4" s="17" t="str">
        <f>1!E4</f>
        <v> "О бюджете сельского поселения Кемское</v>
      </c>
    </row>
    <row r="5" s="25" customFormat="1" ht="12.75">
      <c r="G5" s="17" t="str">
        <f>1!E5</f>
        <v>на 2020 год и плановый период 2021 и 2022 годов"</v>
      </c>
    </row>
    <row r="6" spans="2:8" s="25" customFormat="1" ht="12.75">
      <c r="B6" s="15"/>
      <c r="C6" s="43"/>
      <c r="E6" s="44"/>
      <c r="F6" s="44"/>
      <c r="G6" s="44"/>
      <c r="H6" s="1"/>
    </row>
    <row r="7" spans="2:8" s="25" customFormat="1" ht="32.25" customHeight="1">
      <c r="B7" s="120" t="s">
        <v>182</v>
      </c>
      <c r="C7" s="120"/>
      <c r="D7" s="120"/>
      <c r="E7" s="120"/>
      <c r="F7" s="120"/>
      <c r="G7" s="120"/>
      <c r="H7" s="1"/>
    </row>
    <row r="8" spans="2:7" s="25" customFormat="1" ht="12.75">
      <c r="B8" s="16" t="s">
        <v>3</v>
      </c>
      <c r="F8" s="24"/>
      <c r="G8" s="17" t="s">
        <v>159</v>
      </c>
    </row>
    <row r="9" spans="2:7" ht="12.75">
      <c r="B9" s="125" t="s">
        <v>1</v>
      </c>
      <c r="C9" s="125" t="s">
        <v>50</v>
      </c>
      <c r="D9" s="125" t="s">
        <v>51</v>
      </c>
      <c r="E9" s="126" t="s">
        <v>0</v>
      </c>
      <c r="F9" s="127"/>
      <c r="G9" s="128"/>
    </row>
    <row r="10" spans="2:7" ht="12.75">
      <c r="B10" s="125"/>
      <c r="C10" s="125"/>
      <c r="D10" s="125"/>
      <c r="E10" s="68" t="s">
        <v>112</v>
      </c>
      <c r="F10" s="69" t="s">
        <v>122</v>
      </c>
      <c r="G10" s="69" t="s">
        <v>186</v>
      </c>
    </row>
    <row r="11" spans="2:7" ht="12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2:7" ht="12.75">
      <c r="B12" s="23" t="s">
        <v>10</v>
      </c>
      <c r="C12" s="47" t="s">
        <v>4</v>
      </c>
      <c r="D12" s="47"/>
      <c r="E12" s="53">
        <f>E13+E14+E19+E25+E24</f>
        <v>2091.8</v>
      </c>
      <c r="F12" s="53">
        <f>F13+F14+F19+F25+F24</f>
        <v>2031.7</v>
      </c>
      <c r="G12" s="53">
        <f>G13+G14+G19+G25+G24</f>
        <v>1973</v>
      </c>
    </row>
    <row r="13" spans="2:7" ht="12.75">
      <c r="B13" s="82" t="s">
        <v>35</v>
      </c>
      <c r="C13" s="38" t="s">
        <v>4</v>
      </c>
      <c r="D13" s="38" t="s">
        <v>6</v>
      </c>
      <c r="E13" s="54">
        <f>6!G14</f>
        <v>540</v>
      </c>
      <c r="F13" s="54">
        <f>6!H14</f>
        <v>540</v>
      </c>
      <c r="G13" s="54">
        <f>6!I14</f>
        <v>540</v>
      </c>
    </row>
    <row r="14" spans="2:7" ht="26.25">
      <c r="B14" s="51" t="s">
        <v>37</v>
      </c>
      <c r="C14" s="38" t="s">
        <v>4</v>
      </c>
      <c r="D14" s="38" t="s">
        <v>5</v>
      </c>
      <c r="E14" s="54">
        <f>6!G18</f>
        <v>1423.5000000000002</v>
      </c>
      <c r="F14" s="54">
        <f>6!H18</f>
        <v>1368.9</v>
      </c>
      <c r="G14" s="54">
        <f>6!I18</f>
        <v>1310.2</v>
      </c>
    </row>
    <row r="15" spans="2:7" ht="12.75">
      <c r="B15" s="22" t="s">
        <v>68</v>
      </c>
      <c r="C15" s="48"/>
      <c r="D15" s="48"/>
      <c r="E15" s="13"/>
      <c r="F15" s="56"/>
      <c r="G15" s="56"/>
    </row>
    <row r="16" spans="2:7" ht="12.75">
      <c r="B16" s="22" t="s">
        <v>69</v>
      </c>
      <c r="C16" s="48" t="s">
        <v>4</v>
      </c>
      <c r="D16" s="48" t="s">
        <v>5</v>
      </c>
      <c r="E16" s="56">
        <f>E17+E18</f>
        <v>55.7</v>
      </c>
      <c r="F16" s="56">
        <f>F17+F18</f>
        <v>55.7</v>
      </c>
      <c r="G16" s="56">
        <f>G17+G18</f>
        <v>55.7</v>
      </c>
    </row>
    <row r="17" spans="2:7" ht="12.75">
      <c r="B17" s="49" t="s">
        <v>70</v>
      </c>
      <c r="C17" s="48" t="s">
        <v>4</v>
      </c>
      <c r="D17" s="48" t="s">
        <v>5</v>
      </c>
      <c r="E17" s="56">
        <f>6!G30</f>
        <v>52</v>
      </c>
      <c r="F17" s="56">
        <f>6!H30</f>
        <v>52</v>
      </c>
      <c r="G17" s="56">
        <f>6!I30</f>
        <v>52</v>
      </c>
    </row>
    <row r="18" spans="2:7" ht="12.75">
      <c r="B18" s="52" t="s">
        <v>98</v>
      </c>
      <c r="C18" s="48" t="s">
        <v>4</v>
      </c>
      <c r="D18" s="48" t="s">
        <v>5</v>
      </c>
      <c r="E18" s="56">
        <f>6!G33</f>
        <v>3.7</v>
      </c>
      <c r="F18" s="56">
        <f>6!H33</f>
        <v>3.7</v>
      </c>
      <c r="G18" s="56">
        <f>6!I33</f>
        <v>3.7</v>
      </c>
    </row>
    <row r="19" spans="2:7" ht="26.25">
      <c r="B19" s="20" t="s">
        <v>56</v>
      </c>
      <c r="C19" s="38" t="s">
        <v>4</v>
      </c>
      <c r="D19" s="38" t="s">
        <v>22</v>
      </c>
      <c r="E19" s="55">
        <f>E21</f>
        <v>116.8</v>
      </c>
      <c r="F19" s="55">
        <f>F21</f>
        <v>116.8</v>
      </c>
      <c r="G19" s="55">
        <f>G21</f>
        <v>116.8</v>
      </c>
    </row>
    <row r="20" spans="2:7" ht="12.75">
      <c r="B20" s="22" t="s">
        <v>68</v>
      </c>
      <c r="C20" s="38"/>
      <c r="D20" s="38"/>
      <c r="E20" s="54"/>
      <c r="F20" s="55"/>
      <c r="G20" s="55"/>
    </row>
    <row r="21" spans="2:7" ht="12.75">
      <c r="B21" s="22" t="s">
        <v>69</v>
      </c>
      <c r="C21" s="48" t="s">
        <v>4</v>
      </c>
      <c r="D21" s="48" t="s">
        <v>22</v>
      </c>
      <c r="E21" s="56">
        <f>E22+E23</f>
        <v>116.8</v>
      </c>
      <c r="F21" s="56">
        <f>F22+F23</f>
        <v>116.8</v>
      </c>
      <c r="G21" s="56">
        <f>G22+G23</f>
        <v>116.8</v>
      </c>
    </row>
    <row r="22" spans="2:7" ht="39">
      <c r="B22" s="49" t="s">
        <v>73</v>
      </c>
      <c r="C22" s="48" t="s">
        <v>4</v>
      </c>
      <c r="D22" s="48" t="s">
        <v>22</v>
      </c>
      <c r="E22" s="56">
        <f>6!G38</f>
        <v>82.5</v>
      </c>
      <c r="F22" s="56">
        <f>6!H38</f>
        <v>82.5</v>
      </c>
      <c r="G22" s="56">
        <f>6!I38</f>
        <v>82.5</v>
      </c>
    </row>
    <row r="23" spans="2:7" ht="12.75">
      <c r="B23" s="52" t="s">
        <v>74</v>
      </c>
      <c r="C23" s="48" t="s">
        <v>4</v>
      </c>
      <c r="D23" s="48" t="s">
        <v>22</v>
      </c>
      <c r="E23" s="56">
        <f>6!G41</f>
        <v>34.3</v>
      </c>
      <c r="F23" s="56">
        <f>6!H41</f>
        <v>34.3</v>
      </c>
      <c r="G23" s="56">
        <f>6!I41</f>
        <v>34.3</v>
      </c>
    </row>
    <row r="24" spans="2:7" ht="12.75">
      <c r="B24" s="5" t="s">
        <v>34</v>
      </c>
      <c r="C24" s="48" t="s">
        <v>4</v>
      </c>
      <c r="D24" s="48" t="s">
        <v>33</v>
      </c>
      <c r="E24" s="13">
        <f>6!G45</f>
        <v>3</v>
      </c>
      <c r="F24" s="13">
        <f>6!H45</f>
        <v>3</v>
      </c>
      <c r="G24" s="13">
        <f>6!I45</f>
        <v>3</v>
      </c>
    </row>
    <row r="25" spans="2:7" ht="12.75">
      <c r="B25" s="20" t="s">
        <v>23</v>
      </c>
      <c r="C25" s="38" t="s">
        <v>4</v>
      </c>
      <c r="D25" s="38" t="s">
        <v>24</v>
      </c>
      <c r="E25" s="54">
        <f>6!G46</f>
        <v>8.5</v>
      </c>
      <c r="F25" s="54">
        <f>6!H46</f>
        <v>3</v>
      </c>
      <c r="G25" s="54">
        <f>6!I46</f>
        <v>3</v>
      </c>
    </row>
    <row r="26" spans="2:7" ht="12.75">
      <c r="B26" s="23" t="s">
        <v>11</v>
      </c>
      <c r="C26" s="47" t="s">
        <v>6</v>
      </c>
      <c r="D26" s="47"/>
      <c r="E26" s="53">
        <f>E27</f>
        <v>93.5</v>
      </c>
      <c r="F26" s="53">
        <f>F27</f>
        <v>94.4</v>
      </c>
      <c r="G26" s="53">
        <f>G27</f>
        <v>98</v>
      </c>
    </row>
    <row r="27" spans="2:7" ht="12.75">
      <c r="B27" s="20" t="s">
        <v>38</v>
      </c>
      <c r="C27" s="38" t="s">
        <v>6</v>
      </c>
      <c r="D27" s="38" t="s">
        <v>7</v>
      </c>
      <c r="E27" s="54">
        <f>6!G55</f>
        <v>93.5</v>
      </c>
      <c r="F27" s="54">
        <f>6!H55</f>
        <v>94.4</v>
      </c>
      <c r="G27" s="54">
        <f>6!I55</f>
        <v>98</v>
      </c>
    </row>
    <row r="28" spans="2:7" ht="12.75">
      <c r="B28" s="23" t="s">
        <v>12</v>
      </c>
      <c r="C28" s="47" t="s">
        <v>7</v>
      </c>
      <c r="D28" s="47"/>
      <c r="E28" s="53">
        <f>E29</f>
        <v>30</v>
      </c>
      <c r="F28" s="53">
        <f>F29</f>
        <v>30</v>
      </c>
      <c r="G28" s="53">
        <f>G29</f>
        <v>30</v>
      </c>
    </row>
    <row r="29" spans="2:7" ht="12.75">
      <c r="B29" s="20" t="s">
        <v>62</v>
      </c>
      <c r="C29" s="38" t="s">
        <v>7</v>
      </c>
      <c r="D29" s="38">
        <v>10</v>
      </c>
      <c r="E29" s="54">
        <f>6!G62</f>
        <v>30</v>
      </c>
      <c r="F29" s="54">
        <f>6!H62</f>
        <v>30</v>
      </c>
      <c r="G29" s="54">
        <f>6!I62</f>
        <v>30</v>
      </c>
    </row>
    <row r="30" spans="2:7" ht="12.75">
      <c r="B30" s="23" t="s">
        <v>14</v>
      </c>
      <c r="C30" s="47" t="s">
        <v>8</v>
      </c>
      <c r="D30" s="47"/>
      <c r="E30" s="53">
        <f>SUM(E31:E32)</f>
        <v>593.7</v>
      </c>
      <c r="F30" s="53">
        <f>SUM(F31:F32)</f>
        <v>318.1</v>
      </c>
      <c r="G30" s="53">
        <f>SUM(G31:G32)</f>
        <v>318.1</v>
      </c>
    </row>
    <row r="31" spans="2:7" ht="12.75">
      <c r="B31" s="20" t="s">
        <v>63</v>
      </c>
      <c r="C31" s="38" t="s">
        <v>8</v>
      </c>
      <c r="D31" s="38" t="s">
        <v>6</v>
      </c>
      <c r="E31" s="54">
        <f>6!G67</f>
        <v>173.1</v>
      </c>
      <c r="F31" s="54">
        <f>6!H67</f>
        <v>173.1</v>
      </c>
      <c r="G31" s="54">
        <f>6!I67</f>
        <v>173.1</v>
      </c>
    </row>
    <row r="32" spans="2:7" ht="12.75">
      <c r="B32" s="20" t="s">
        <v>39</v>
      </c>
      <c r="C32" s="38" t="s">
        <v>8</v>
      </c>
      <c r="D32" s="38" t="s">
        <v>7</v>
      </c>
      <c r="E32" s="54">
        <f>6!G68</f>
        <v>420.6</v>
      </c>
      <c r="F32" s="54">
        <f>6!H68</f>
        <v>145</v>
      </c>
      <c r="G32" s="54">
        <f>6!I68</f>
        <v>145</v>
      </c>
    </row>
    <row r="33" spans="2:7" ht="12.75">
      <c r="B33" s="10" t="s">
        <v>123</v>
      </c>
      <c r="C33" s="9" t="s">
        <v>66</v>
      </c>
      <c r="D33" s="9"/>
      <c r="E33" s="57">
        <f>E34</f>
        <v>5</v>
      </c>
      <c r="F33" s="57">
        <f>F34</f>
        <v>5</v>
      </c>
      <c r="G33" s="57">
        <f>G34</f>
        <v>5</v>
      </c>
    </row>
    <row r="34" spans="2:7" ht="12.75">
      <c r="B34" s="5" t="s">
        <v>124</v>
      </c>
      <c r="C34" s="7" t="s">
        <v>66</v>
      </c>
      <c r="D34" s="7" t="s">
        <v>66</v>
      </c>
      <c r="E34" s="54">
        <f>6!G82</f>
        <v>5</v>
      </c>
      <c r="F34" s="54">
        <f>6!H82</f>
        <v>5</v>
      </c>
      <c r="G34" s="54">
        <f>6!I82</f>
        <v>5</v>
      </c>
    </row>
    <row r="35" spans="2:7" ht="12.75">
      <c r="B35" s="23" t="s">
        <v>152</v>
      </c>
      <c r="C35" s="47" t="s">
        <v>9</v>
      </c>
      <c r="D35" s="47"/>
      <c r="E35" s="53">
        <f>SUM(E36,E40)</f>
        <v>514.5</v>
      </c>
      <c r="F35" s="53">
        <f>SUM(F36,F40)</f>
        <v>400</v>
      </c>
      <c r="G35" s="53">
        <f>SUM(G36,G40)</f>
        <v>400</v>
      </c>
    </row>
    <row r="36" spans="2:7" ht="12.75">
      <c r="B36" s="20" t="s">
        <v>57</v>
      </c>
      <c r="C36" s="38" t="s">
        <v>9</v>
      </c>
      <c r="D36" s="38" t="s">
        <v>4</v>
      </c>
      <c r="E36" s="54">
        <f>6!G84</f>
        <v>400</v>
      </c>
      <c r="F36" s="54">
        <f>6!H84</f>
        <v>400</v>
      </c>
      <c r="G36" s="54">
        <f>6!I84</f>
        <v>400</v>
      </c>
    </row>
    <row r="37" spans="2:7" ht="12.75">
      <c r="B37" s="22" t="s">
        <v>68</v>
      </c>
      <c r="C37" s="38"/>
      <c r="D37" s="38"/>
      <c r="E37" s="54"/>
      <c r="F37" s="55"/>
      <c r="G37" s="55"/>
    </row>
    <row r="38" spans="2:7" ht="12.75">
      <c r="B38" s="22" t="s">
        <v>69</v>
      </c>
      <c r="C38" s="48" t="s">
        <v>9</v>
      </c>
      <c r="D38" s="48" t="s">
        <v>4</v>
      </c>
      <c r="E38" s="56">
        <f>E39</f>
        <v>400</v>
      </c>
      <c r="F38" s="56">
        <f>F39</f>
        <v>400</v>
      </c>
      <c r="G38" s="56">
        <f>G39</f>
        <v>400</v>
      </c>
    </row>
    <row r="39" spans="2:7" ht="12.75">
      <c r="B39" s="49" t="s">
        <v>71</v>
      </c>
      <c r="C39" s="48" t="s">
        <v>9</v>
      </c>
      <c r="D39" s="48" t="s">
        <v>4</v>
      </c>
      <c r="E39" s="56">
        <f>6!G88</f>
        <v>400</v>
      </c>
      <c r="F39" s="56">
        <f>6!H88</f>
        <v>400</v>
      </c>
      <c r="G39" s="56">
        <f>6!I88</f>
        <v>400</v>
      </c>
    </row>
    <row r="40" spans="2:7" ht="12.75">
      <c r="B40" s="20" t="s">
        <v>221</v>
      </c>
      <c r="C40" s="38" t="s">
        <v>9</v>
      </c>
      <c r="D40" s="38" t="s">
        <v>5</v>
      </c>
      <c r="E40" s="54">
        <f>6!G89</f>
        <v>114.5</v>
      </c>
      <c r="F40" s="54">
        <f>6!H89</f>
        <v>0</v>
      </c>
      <c r="G40" s="54">
        <f>6!I89</f>
        <v>0</v>
      </c>
    </row>
    <row r="41" spans="2:7" ht="12.75">
      <c r="B41" s="23" t="s">
        <v>25</v>
      </c>
      <c r="C41" s="47" t="s">
        <v>13</v>
      </c>
      <c r="D41" s="47"/>
      <c r="E41" s="57">
        <f>E42</f>
        <v>305.9</v>
      </c>
      <c r="F41" s="57">
        <f>F42</f>
        <v>305.9</v>
      </c>
      <c r="G41" s="57">
        <f>G42</f>
        <v>305.9</v>
      </c>
    </row>
    <row r="42" spans="2:7" ht="12.75">
      <c r="B42" s="20" t="s">
        <v>54</v>
      </c>
      <c r="C42" s="38" t="s">
        <v>13</v>
      </c>
      <c r="D42" s="38" t="s">
        <v>4</v>
      </c>
      <c r="E42" s="54">
        <f>6!G97</f>
        <v>305.9</v>
      </c>
      <c r="F42" s="54">
        <f>6!H97</f>
        <v>305.9</v>
      </c>
      <c r="G42" s="54">
        <f>6!I97</f>
        <v>305.9</v>
      </c>
    </row>
    <row r="43" spans="2:7" ht="12.75">
      <c r="B43" s="23" t="s">
        <v>32</v>
      </c>
      <c r="C43" s="47" t="s">
        <v>33</v>
      </c>
      <c r="D43" s="47"/>
      <c r="E43" s="53">
        <f>E44</f>
        <v>90</v>
      </c>
      <c r="F43" s="53">
        <f>F44</f>
        <v>90</v>
      </c>
      <c r="G43" s="53">
        <f>G44</f>
        <v>90</v>
      </c>
    </row>
    <row r="44" spans="2:7" ht="12.75">
      <c r="B44" s="20" t="s">
        <v>58</v>
      </c>
      <c r="C44" s="38" t="s">
        <v>33</v>
      </c>
      <c r="D44" s="38" t="s">
        <v>4</v>
      </c>
      <c r="E44" s="54">
        <f>E46</f>
        <v>90</v>
      </c>
      <c r="F44" s="54">
        <f>F46</f>
        <v>90</v>
      </c>
      <c r="G44" s="54">
        <f>G46</f>
        <v>90</v>
      </c>
    </row>
    <row r="45" spans="2:7" ht="12.75">
      <c r="B45" s="22" t="s">
        <v>68</v>
      </c>
      <c r="C45" s="38"/>
      <c r="D45" s="38"/>
      <c r="E45" s="54"/>
      <c r="F45" s="55"/>
      <c r="G45" s="55"/>
    </row>
    <row r="46" spans="2:7" ht="12.75">
      <c r="B46" s="22" t="s">
        <v>69</v>
      </c>
      <c r="C46" s="48" t="s">
        <v>33</v>
      </c>
      <c r="D46" s="48" t="s">
        <v>4</v>
      </c>
      <c r="E46" s="56">
        <f>E47</f>
        <v>90</v>
      </c>
      <c r="F46" s="56">
        <f>F47</f>
        <v>90</v>
      </c>
      <c r="G46" s="56">
        <f>G47</f>
        <v>90</v>
      </c>
    </row>
    <row r="47" spans="2:7" ht="12.75">
      <c r="B47" s="52" t="s">
        <v>72</v>
      </c>
      <c r="C47" s="48" t="s">
        <v>33</v>
      </c>
      <c r="D47" s="48" t="s">
        <v>4</v>
      </c>
      <c r="E47" s="56">
        <f>6!G103</f>
        <v>90</v>
      </c>
      <c r="F47" s="56">
        <f>6!H103</f>
        <v>90</v>
      </c>
      <c r="G47" s="56">
        <f>6!I103</f>
        <v>90</v>
      </c>
    </row>
    <row r="48" spans="2:7" ht="12.75">
      <c r="B48" s="20" t="s">
        <v>2</v>
      </c>
      <c r="C48" s="38"/>
      <c r="D48" s="38"/>
      <c r="E48" s="55">
        <f>E12+E26+E28+E30+E33+E35+E41+E43</f>
        <v>3724.4</v>
      </c>
      <c r="F48" s="55">
        <f>F12+F26+F28+F30+F33+F35+F41+F43</f>
        <v>3275.1</v>
      </c>
      <c r="G48" s="55">
        <f>G12+G26+G28+G30+G33+G35+G41+G43</f>
        <v>3220</v>
      </c>
    </row>
    <row r="49" spans="2:7" ht="13.5">
      <c r="B49" s="45" t="s">
        <v>177</v>
      </c>
      <c r="C49" s="38"/>
      <c r="D49" s="38"/>
      <c r="E49" s="58"/>
      <c r="F49" s="107">
        <f>ROUND((2!D25-2!D18-2!D20)*2.5%,1)</f>
        <v>77.1</v>
      </c>
      <c r="G49" s="107">
        <f>ROUND((2!E25-2!E18-2!E20)*5%,1)</f>
        <v>155.1</v>
      </c>
    </row>
    <row r="50" spans="2:7" ht="12.75">
      <c r="B50" s="23" t="s">
        <v>111</v>
      </c>
      <c r="C50" s="38"/>
      <c r="D50" s="38"/>
      <c r="E50" s="53">
        <f>E48+E49</f>
        <v>3724.4</v>
      </c>
      <c r="F50" s="53">
        <f>F48+F49</f>
        <v>3352.2</v>
      </c>
      <c r="G50" s="53">
        <f>G48+G49</f>
        <v>3375.1</v>
      </c>
    </row>
    <row r="51" spans="2:7" ht="12.75">
      <c r="B51" s="22" t="s">
        <v>68</v>
      </c>
      <c r="C51" s="38"/>
      <c r="D51" s="38"/>
      <c r="E51" s="54"/>
      <c r="F51" s="55"/>
      <c r="G51" s="55"/>
    </row>
    <row r="52" spans="2:7" ht="12.75">
      <c r="B52" s="22" t="s">
        <v>178</v>
      </c>
      <c r="C52" s="38"/>
      <c r="D52" s="38"/>
      <c r="E52" s="55">
        <f>E16+E19+E38+E46</f>
        <v>662.5</v>
      </c>
      <c r="F52" s="55">
        <f>F16+F19+F38+F46</f>
        <v>662.5</v>
      </c>
      <c r="G52" s="55">
        <f>G16+G19+G38+G46</f>
        <v>662.5</v>
      </c>
    </row>
  </sheetData>
  <sheetProtection/>
  <autoFilter ref="A11:H52"/>
  <mergeCells count="5">
    <mergeCell ref="B9:B10"/>
    <mergeCell ref="C9:C10"/>
    <mergeCell ref="D9:D10"/>
    <mergeCell ref="E9:G9"/>
    <mergeCell ref="B7:G7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J134"/>
  <sheetViews>
    <sheetView zoomScalePageLayoutView="0" workbookViewId="0" topLeftCell="B49">
      <selection activeCell="O19" sqref="O19"/>
    </sheetView>
  </sheetViews>
  <sheetFormatPr defaultColWidth="9.125" defaultRowHeight="12.75"/>
  <cols>
    <col min="1" max="1" width="18.375" style="2" hidden="1" customWidth="1"/>
    <col min="2" max="2" width="67.625" style="2" customWidth="1"/>
    <col min="3" max="3" width="6.125" style="2" customWidth="1"/>
    <col min="4" max="4" width="9.00390625" style="2" customWidth="1"/>
    <col min="5" max="5" width="12.625" style="2" customWidth="1"/>
    <col min="6" max="6" width="9.50390625" style="2" customWidth="1"/>
    <col min="7" max="9" width="9.625" style="2" customWidth="1"/>
    <col min="10" max="16384" width="9.125" style="2" customWidth="1"/>
  </cols>
  <sheetData>
    <row r="1" s="25" customFormat="1" ht="12.75">
      <c r="I1" s="17" t="s">
        <v>165</v>
      </c>
    </row>
    <row r="2" s="25" customFormat="1" ht="12.75">
      <c r="I2" s="17" t="str">
        <f>1!E2</f>
        <v>к решению Совета сельского поселения</v>
      </c>
    </row>
    <row r="3" spans="7:9" s="25" customFormat="1" ht="12.75">
      <c r="G3" s="17"/>
      <c r="H3" s="17"/>
      <c r="I3" s="17" t="str">
        <f>1!E3</f>
        <v>Кемское от 00.00.2019 года № 00</v>
      </c>
    </row>
    <row r="4" spans="7:9" s="25" customFormat="1" ht="12.75">
      <c r="G4" s="17"/>
      <c r="H4" s="17"/>
      <c r="I4" s="17" t="str">
        <f>1!E4</f>
        <v> "О бюджете сельского поселения Кемское</v>
      </c>
    </row>
    <row r="5" spans="7:9" s="25" customFormat="1" ht="12.75">
      <c r="G5" s="17"/>
      <c r="H5" s="17"/>
      <c r="I5" s="17" t="str">
        <f>1!E5</f>
        <v>на 2020 год и плановый период 2021 и 2022 годов"</v>
      </c>
    </row>
    <row r="6" spans="2:9" s="25" customFormat="1" ht="12.75">
      <c r="B6" s="15"/>
      <c r="C6" s="15"/>
      <c r="D6" s="15"/>
      <c r="E6" s="15"/>
      <c r="F6" s="15"/>
      <c r="G6" s="15"/>
      <c r="H6" s="15"/>
      <c r="I6" s="15"/>
    </row>
    <row r="7" spans="2:9" ht="32.25" customHeight="1">
      <c r="B7" s="129" t="s">
        <v>183</v>
      </c>
      <c r="C7" s="129"/>
      <c r="D7" s="129"/>
      <c r="E7" s="129"/>
      <c r="F7" s="129"/>
      <c r="G7" s="129"/>
      <c r="H7" s="129"/>
      <c r="I7" s="129"/>
    </row>
    <row r="8" spans="2:9" s="25" customFormat="1" ht="12.75">
      <c r="B8" s="16"/>
      <c r="H8" s="24"/>
      <c r="I8" s="17" t="s">
        <v>159</v>
      </c>
    </row>
    <row r="9" spans="2:9" ht="12.75">
      <c r="B9" s="125" t="s">
        <v>1</v>
      </c>
      <c r="C9" s="125" t="s">
        <v>50</v>
      </c>
      <c r="D9" s="125" t="s">
        <v>51</v>
      </c>
      <c r="E9" s="125" t="s">
        <v>101</v>
      </c>
      <c r="F9" s="125" t="s">
        <v>102</v>
      </c>
      <c r="G9" s="130" t="s">
        <v>0</v>
      </c>
      <c r="H9" s="131"/>
      <c r="I9" s="132"/>
    </row>
    <row r="10" spans="2:9" ht="12.75">
      <c r="B10" s="125"/>
      <c r="C10" s="125"/>
      <c r="D10" s="125"/>
      <c r="E10" s="125"/>
      <c r="F10" s="125"/>
      <c r="G10" s="68" t="s">
        <v>112</v>
      </c>
      <c r="H10" s="69" t="s">
        <v>122</v>
      </c>
      <c r="I10" s="69" t="s">
        <v>186</v>
      </c>
    </row>
    <row r="11" spans="2:9" ht="12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18">
        <v>7</v>
      </c>
      <c r="I11" s="18">
        <v>8</v>
      </c>
    </row>
    <row r="12" spans="2:9" ht="12.75">
      <c r="B12" s="10" t="s">
        <v>10</v>
      </c>
      <c r="C12" s="28" t="s">
        <v>4</v>
      </c>
      <c r="D12" s="28"/>
      <c r="E12" s="28"/>
      <c r="F12" s="28"/>
      <c r="G12" s="27">
        <f>G13+G18+G34+G42+G46</f>
        <v>2091.8</v>
      </c>
      <c r="H12" s="27">
        <f>H13+H18+H34+H42+H46</f>
        <v>2031.7</v>
      </c>
      <c r="I12" s="27">
        <f>I13+I18+I34+I42+I46</f>
        <v>1973</v>
      </c>
    </row>
    <row r="13" spans="2:9" ht="26.25">
      <c r="B13" s="5" t="s">
        <v>35</v>
      </c>
      <c r="C13" s="28" t="s">
        <v>4</v>
      </c>
      <c r="D13" s="28" t="s">
        <v>6</v>
      </c>
      <c r="E13" s="28"/>
      <c r="F13" s="28"/>
      <c r="G13" s="29">
        <f aca="true" t="shared" si="0" ref="G13:I14">G14</f>
        <v>540</v>
      </c>
      <c r="H13" s="29">
        <f t="shared" si="0"/>
        <v>540</v>
      </c>
      <c r="I13" s="29">
        <f t="shared" si="0"/>
        <v>540</v>
      </c>
    </row>
    <row r="14" spans="2:9" ht="12.75">
      <c r="B14" s="37" t="s">
        <v>41</v>
      </c>
      <c r="C14" s="28" t="s">
        <v>4</v>
      </c>
      <c r="D14" s="28" t="s">
        <v>6</v>
      </c>
      <c r="E14" s="28" t="s">
        <v>75</v>
      </c>
      <c r="F14" s="28"/>
      <c r="G14" s="29">
        <f t="shared" si="0"/>
        <v>540</v>
      </c>
      <c r="H14" s="29">
        <f t="shared" si="0"/>
        <v>540</v>
      </c>
      <c r="I14" s="29">
        <f t="shared" si="0"/>
        <v>540</v>
      </c>
    </row>
    <row r="15" spans="2:9" ht="12.75">
      <c r="B15" s="5" t="s">
        <v>36</v>
      </c>
      <c r="C15" s="28" t="s">
        <v>4</v>
      </c>
      <c r="D15" s="28" t="s">
        <v>6</v>
      </c>
      <c r="E15" s="28" t="s">
        <v>76</v>
      </c>
      <c r="F15" s="28"/>
      <c r="G15" s="29">
        <f>G17</f>
        <v>540</v>
      </c>
      <c r="H15" s="29">
        <f>H17</f>
        <v>540</v>
      </c>
      <c r="I15" s="29">
        <f>I17</f>
        <v>540</v>
      </c>
    </row>
    <row r="16" spans="2:9" ht="12.75">
      <c r="B16" s="5" t="s">
        <v>42</v>
      </c>
      <c r="C16" s="28" t="s">
        <v>4</v>
      </c>
      <c r="D16" s="28" t="s">
        <v>6</v>
      </c>
      <c r="E16" s="28" t="s">
        <v>77</v>
      </c>
      <c r="F16" s="28"/>
      <c r="G16" s="29">
        <f>G15</f>
        <v>540</v>
      </c>
      <c r="H16" s="29">
        <f>H15</f>
        <v>540</v>
      </c>
      <c r="I16" s="29">
        <f>I15</f>
        <v>540</v>
      </c>
    </row>
    <row r="17" spans="2:9" ht="12.75">
      <c r="B17" s="5" t="s">
        <v>30</v>
      </c>
      <c r="C17" s="28" t="s">
        <v>4</v>
      </c>
      <c r="D17" s="28" t="s">
        <v>6</v>
      </c>
      <c r="E17" s="28" t="s">
        <v>77</v>
      </c>
      <c r="F17" s="28" t="s">
        <v>27</v>
      </c>
      <c r="G17" s="29">
        <v>540</v>
      </c>
      <c r="H17" s="29">
        <v>540</v>
      </c>
      <c r="I17" s="29">
        <v>540</v>
      </c>
    </row>
    <row r="18" spans="2:9" ht="39">
      <c r="B18" s="11" t="s">
        <v>37</v>
      </c>
      <c r="C18" s="28" t="s">
        <v>4</v>
      </c>
      <c r="D18" s="28" t="s">
        <v>5</v>
      </c>
      <c r="E18" s="28"/>
      <c r="F18" s="28"/>
      <c r="G18" s="29">
        <f>G19+G24+G27</f>
        <v>1423.5000000000002</v>
      </c>
      <c r="H18" s="29">
        <f>H19+H24+H27</f>
        <v>1368.9</v>
      </c>
      <c r="I18" s="29">
        <f>I19+I24+I27</f>
        <v>1310.2</v>
      </c>
    </row>
    <row r="19" spans="2:9" ht="12.75">
      <c r="B19" s="37" t="s">
        <v>41</v>
      </c>
      <c r="C19" s="28" t="s">
        <v>4</v>
      </c>
      <c r="D19" s="28" t="s">
        <v>5</v>
      </c>
      <c r="E19" s="28" t="s">
        <v>75</v>
      </c>
      <c r="F19" s="28"/>
      <c r="G19" s="29">
        <f>G20</f>
        <v>1365.8000000000002</v>
      </c>
      <c r="H19" s="29">
        <f>H20</f>
        <v>1311.2</v>
      </c>
      <c r="I19" s="29">
        <f>I20</f>
        <v>1252.5</v>
      </c>
    </row>
    <row r="20" spans="2:9" ht="12.75">
      <c r="B20" s="5" t="s">
        <v>42</v>
      </c>
      <c r="C20" s="28" t="s">
        <v>4</v>
      </c>
      <c r="D20" s="28" t="s">
        <v>5</v>
      </c>
      <c r="E20" s="28" t="s">
        <v>78</v>
      </c>
      <c r="F20" s="28"/>
      <c r="G20" s="29">
        <f>G21+G22+G23</f>
        <v>1365.8000000000002</v>
      </c>
      <c r="H20" s="29">
        <f>H21+H22+H23</f>
        <v>1311.2</v>
      </c>
      <c r="I20" s="29">
        <f>I21+I22+I23</f>
        <v>1252.5</v>
      </c>
    </row>
    <row r="21" spans="2:9" ht="12.75">
      <c r="B21" s="5" t="s">
        <v>30</v>
      </c>
      <c r="C21" s="28" t="s">
        <v>4</v>
      </c>
      <c r="D21" s="28" t="s">
        <v>5</v>
      </c>
      <c r="E21" s="28" t="s">
        <v>78</v>
      </c>
      <c r="F21" s="28" t="s">
        <v>27</v>
      </c>
      <c r="G21" s="29">
        <v>810.2</v>
      </c>
      <c r="H21" s="29">
        <v>810.2</v>
      </c>
      <c r="I21" s="29">
        <v>810.2</v>
      </c>
    </row>
    <row r="22" spans="2:10" ht="26.25">
      <c r="B22" s="5" t="s">
        <v>44</v>
      </c>
      <c r="C22" s="28" t="s">
        <v>4</v>
      </c>
      <c r="D22" s="28" t="s">
        <v>5</v>
      </c>
      <c r="E22" s="28" t="s">
        <v>78</v>
      </c>
      <c r="F22" s="28" t="s">
        <v>28</v>
      </c>
      <c r="G22" s="29">
        <v>545.6</v>
      </c>
      <c r="H22" s="29">
        <v>489</v>
      </c>
      <c r="I22" s="29">
        <v>430.3</v>
      </c>
      <c r="J22" s="85"/>
    </row>
    <row r="23" spans="2:9" ht="12.75">
      <c r="B23" s="5" t="s">
        <v>26</v>
      </c>
      <c r="C23" s="28" t="s">
        <v>4</v>
      </c>
      <c r="D23" s="28" t="s">
        <v>5</v>
      </c>
      <c r="E23" s="28" t="s">
        <v>78</v>
      </c>
      <c r="F23" s="28" t="s">
        <v>29</v>
      </c>
      <c r="G23" s="29">
        <v>10</v>
      </c>
      <c r="H23" s="29">
        <v>12</v>
      </c>
      <c r="I23" s="29">
        <v>12</v>
      </c>
    </row>
    <row r="24" spans="2:9" ht="12.75">
      <c r="B24" s="5" t="s">
        <v>43</v>
      </c>
      <c r="C24" s="28" t="s">
        <v>4</v>
      </c>
      <c r="D24" s="28" t="s">
        <v>5</v>
      </c>
      <c r="E24" s="28" t="s">
        <v>88</v>
      </c>
      <c r="F24" s="28"/>
      <c r="G24" s="29">
        <f aca="true" t="shared" si="1" ref="G24:I25">G25</f>
        <v>2</v>
      </c>
      <c r="H24" s="29">
        <f t="shared" si="1"/>
        <v>2</v>
      </c>
      <c r="I24" s="29">
        <f t="shared" si="1"/>
        <v>2</v>
      </c>
    </row>
    <row r="25" spans="2:9" ht="66">
      <c r="B25" s="5" t="s">
        <v>223</v>
      </c>
      <c r="C25" s="28" t="s">
        <v>4</v>
      </c>
      <c r="D25" s="28" t="s">
        <v>5</v>
      </c>
      <c r="E25" s="28" t="s">
        <v>227</v>
      </c>
      <c r="F25" s="28"/>
      <c r="G25" s="29">
        <f t="shared" si="1"/>
        <v>2</v>
      </c>
      <c r="H25" s="29">
        <f t="shared" si="1"/>
        <v>2</v>
      </c>
      <c r="I25" s="29">
        <f t="shared" si="1"/>
        <v>2</v>
      </c>
    </row>
    <row r="26" spans="2:9" ht="26.25">
      <c r="B26" s="5" t="s">
        <v>44</v>
      </c>
      <c r="C26" s="28" t="s">
        <v>4</v>
      </c>
      <c r="D26" s="28" t="s">
        <v>5</v>
      </c>
      <c r="E26" s="28" t="s">
        <v>227</v>
      </c>
      <c r="F26" s="28" t="s">
        <v>28</v>
      </c>
      <c r="G26" s="29">
        <v>2</v>
      </c>
      <c r="H26" s="29">
        <v>2</v>
      </c>
      <c r="I26" s="29">
        <v>2</v>
      </c>
    </row>
    <row r="27" spans="2:9" ht="12.75">
      <c r="B27" s="5" t="s">
        <v>53</v>
      </c>
      <c r="C27" s="28" t="s">
        <v>4</v>
      </c>
      <c r="D27" s="28" t="s">
        <v>5</v>
      </c>
      <c r="E27" s="28" t="s">
        <v>79</v>
      </c>
      <c r="F27" s="28"/>
      <c r="G27" s="29">
        <f>G28+G31</f>
        <v>55.7</v>
      </c>
      <c r="H27" s="29">
        <f>H28+H31</f>
        <v>55.7</v>
      </c>
      <c r="I27" s="29">
        <f>I28+I31</f>
        <v>55.7</v>
      </c>
    </row>
    <row r="28" spans="2:9" ht="26.25">
      <c r="B28" s="5" t="s">
        <v>70</v>
      </c>
      <c r="C28" s="28" t="s">
        <v>4</v>
      </c>
      <c r="D28" s="28" t="s">
        <v>5</v>
      </c>
      <c r="E28" s="28" t="s">
        <v>80</v>
      </c>
      <c r="F28" s="28"/>
      <c r="G28" s="29">
        <f aca="true" t="shared" si="2" ref="G28:I29">G29</f>
        <v>52</v>
      </c>
      <c r="H28" s="29">
        <f t="shared" si="2"/>
        <v>52</v>
      </c>
      <c r="I28" s="29">
        <f t="shared" si="2"/>
        <v>52</v>
      </c>
    </row>
    <row r="29" spans="2:9" ht="26.25">
      <c r="B29" s="5" t="s">
        <v>137</v>
      </c>
      <c r="C29" s="28" t="s">
        <v>4</v>
      </c>
      <c r="D29" s="28" t="s">
        <v>5</v>
      </c>
      <c r="E29" s="28" t="s">
        <v>81</v>
      </c>
      <c r="F29" s="28"/>
      <c r="G29" s="29">
        <f t="shared" si="2"/>
        <v>52</v>
      </c>
      <c r="H29" s="29">
        <f t="shared" si="2"/>
        <v>52</v>
      </c>
      <c r="I29" s="29">
        <f t="shared" si="2"/>
        <v>52</v>
      </c>
    </row>
    <row r="30" spans="2:9" ht="12.75">
      <c r="B30" s="5" t="s">
        <v>40</v>
      </c>
      <c r="C30" s="28" t="s">
        <v>4</v>
      </c>
      <c r="D30" s="28" t="s">
        <v>5</v>
      </c>
      <c r="E30" s="28" t="s">
        <v>81</v>
      </c>
      <c r="F30" s="28" t="s">
        <v>31</v>
      </c>
      <c r="G30" s="29">
        <v>52</v>
      </c>
      <c r="H30" s="29">
        <v>52</v>
      </c>
      <c r="I30" s="29">
        <v>52</v>
      </c>
    </row>
    <row r="31" spans="2:9" ht="26.25">
      <c r="B31" s="5" t="s">
        <v>98</v>
      </c>
      <c r="C31" s="28" t="s">
        <v>4</v>
      </c>
      <c r="D31" s="28" t="s">
        <v>5</v>
      </c>
      <c r="E31" s="28" t="s">
        <v>99</v>
      </c>
      <c r="F31" s="28"/>
      <c r="G31" s="29">
        <f aca="true" t="shared" si="3" ref="G31:I32">G32</f>
        <v>3.7</v>
      </c>
      <c r="H31" s="29">
        <f t="shared" si="3"/>
        <v>3.7</v>
      </c>
      <c r="I31" s="29">
        <f t="shared" si="3"/>
        <v>3.7</v>
      </c>
    </row>
    <row r="32" spans="2:9" ht="26.25">
      <c r="B32" s="5" t="s">
        <v>137</v>
      </c>
      <c r="C32" s="28" t="s">
        <v>4</v>
      </c>
      <c r="D32" s="28" t="s">
        <v>5</v>
      </c>
      <c r="E32" s="28" t="s">
        <v>100</v>
      </c>
      <c r="F32" s="28"/>
      <c r="G32" s="29">
        <f t="shared" si="3"/>
        <v>3.7</v>
      </c>
      <c r="H32" s="29">
        <f t="shared" si="3"/>
        <v>3.7</v>
      </c>
      <c r="I32" s="29">
        <f t="shared" si="3"/>
        <v>3.7</v>
      </c>
    </row>
    <row r="33" spans="2:9" ht="12.75">
      <c r="B33" s="5" t="s">
        <v>40</v>
      </c>
      <c r="C33" s="28" t="s">
        <v>4</v>
      </c>
      <c r="D33" s="28" t="s">
        <v>5</v>
      </c>
      <c r="E33" s="28" t="s">
        <v>100</v>
      </c>
      <c r="F33" s="28" t="s">
        <v>31</v>
      </c>
      <c r="G33" s="29">
        <v>3.7</v>
      </c>
      <c r="H33" s="29">
        <v>3.7</v>
      </c>
      <c r="I33" s="29">
        <v>3.7</v>
      </c>
    </row>
    <row r="34" spans="2:9" ht="26.25">
      <c r="B34" s="20" t="s">
        <v>56</v>
      </c>
      <c r="C34" s="30" t="s">
        <v>4</v>
      </c>
      <c r="D34" s="30" t="s">
        <v>22</v>
      </c>
      <c r="E34" s="31"/>
      <c r="F34" s="28"/>
      <c r="G34" s="29">
        <f>G35</f>
        <v>116.8</v>
      </c>
      <c r="H34" s="29">
        <f>H35</f>
        <v>116.8</v>
      </c>
      <c r="I34" s="29">
        <f>I35</f>
        <v>116.8</v>
      </c>
    </row>
    <row r="35" spans="2:9" ht="12.75">
      <c r="B35" s="5" t="s">
        <v>53</v>
      </c>
      <c r="C35" s="28" t="s">
        <v>4</v>
      </c>
      <c r="D35" s="28" t="s">
        <v>22</v>
      </c>
      <c r="E35" s="28" t="s">
        <v>79</v>
      </c>
      <c r="F35" s="28"/>
      <c r="G35" s="29">
        <f>G37+G40</f>
        <v>116.8</v>
      </c>
      <c r="H35" s="29">
        <f>H37+H40</f>
        <v>116.8</v>
      </c>
      <c r="I35" s="29">
        <f>I37+I40</f>
        <v>116.8</v>
      </c>
    </row>
    <row r="36" spans="2:9" ht="38.25" customHeight="1">
      <c r="B36" s="5" t="s">
        <v>160</v>
      </c>
      <c r="C36" s="28" t="s">
        <v>4</v>
      </c>
      <c r="D36" s="28" t="s">
        <v>22</v>
      </c>
      <c r="E36" s="28" t="s">
        <v>84</v>
      </c>
      <c r="F36" s="28"/>
      <c r="G36" s="29">
        <f aca="true" t="shared" si="4" ref="G36:I37">G37</f>
        <v>82.5</v>
      </c>
      <c r="H36" s="29">
        <f t="shared" si="4"/>
        <v>82.5</v>
      </c>
      <c r="I36" s="29">
        <f t="shared" si="4"/>
        <v>82.5</v>
      </c>
    </row>
    <row r="37" spans="2:9" ht="26.25">
      <c r="B37" s="5" t="s">
        <v>137</v>
      </c>
      <c r="C37" s="28" t="s">
        <v>4</v>
      </c>
      <c r="D37" s="28" t="s">
        <v>22</v>
      </c>
      <c r="E37" s="28" t="s">
        <v>85</v>
      </c>
      <c r="F37" s="28"/>
      <c r="G37" s="29">
        <f t="shared" si="4"/>
        <v>82.5</v>
      </c>
      <c r="H37" s="29">
        <f t="shared" si="4"/>
        <v>82.5</v>
      </c>
      <c r="I37" s="29">
        <f t="shared" si="4"/>
        <v>82.5</v>
      </c>
    </row>
    <row r="38" spans="2:9" ht="12.75">
      <c r="B38" s="5" t="s">
        <v>40</v>
      </c>
      <c r="C38" s="28" t="s">
        <v>4</v>
      </c>
      <c r="D38" s="28" t="s">
        <v>22</v>
      </c>
      <c r="E38" s="28" t="s">
        <v>85</v>
      </c>
      <c r="F38" s="28" t="s">
        <v>31</v>
      </c>
      <c r="G38" s="29">
        <v>82.5</v>
      </c>
      <c r="H38" s="29">
        <v>82.5</v>
      </c>
      <c r="I38" s="29">
        <v>82.5</v>
      </c>
    </row>
    <row r="39" spans="2:9" ht="26.25">
      <c r="B39" s="5" t="s">
        <v>74</v>
      </c>
      <c r="C39" s="28" t="s">
        <v>4</v>
      </c>
      <c r="D39" s="28" t="s">
        <v>22</v>
      </c>
      <c r="E39" s="28" t="s">
        <v>86</v>
      </c>
      <c r="F39" s="28"/>
      <c r="G39" s="29">
        <f aca="true" t="shared" si="5" ref="G39:I40">G40</f>
        <v>34.3</v>
      </c>
      <c r="H39" s="29">
        <f>H40</f>
        <v>34.3</v>
      </c>
      <c r="I39" s="29">
        <f t="shared" si="5"/>
        <v>34.3</v>
      </c>
    </row>
    <row r="40" spans="2:9" ht="26.25">
      <c r="B40" s="5" t="s">
        <v>137</v>
      </c>
      <c r="C40" s="28" t="s">
        <v>4</v>
      </c>
      <c r="D40" s="28" t="s">
        <v>22</v>
      </c>
      <c r="E40" s="28" t="s">
        <v>87</v>
      </c>
      <c r="F40" s="28"/>
      <c r="G40" s="29">
        <f t="shared" si="5"/>
        <v>34.3</v>
      </c>
      <c r="H40" s="29">
        <f t="shared" si="5"/>
        <v>34.3</v>
      </c>
      <c r="I40" s="29">
        <f t="shared" si="5"/>
        <v>34.3</v>
      </c>
    </row>
    <row r="41" spans="2:9" ht="12.75">
      <c r="B41" s="5" t="s">
        <v>40</v>
      </c>
      <c r="C41" s="28" t="s">
        <v>4</v>
      </c>
      <c r="D41" s="28" t="s">
        <v>22</v>
      </c>
      <c r="E41" s="28" t="s">
        <v>87</v>
      </c>
      <c r="F41" s="28" t="s">
        <v>31</v>
      </c>
      <c r="G41" s="29">
        <v>34.3</v>
      </c>
      <c r="H41" s="29">
        <v>34.3</v>
      </c>
      <c r="I41" s="29">
        <v>34.3</v>
      </c>
    </row>
    <row r="42" spans="2:9" ht="12.75">
      <c r="B42" s="109" t="s">
        <v>34</v>
      </c>
      <c r="C42" s="32" t="s">
        <v>4</v>
      </c>
      <c r="D42" s="32" t="s">
        <v>33</v>
      </c>
      <c r="E42" s="32"/>
      <c r="F42" s="32"/>
      <c r="G42" s="27">
        <f aca="true" t="shared" si="6" ref="G42:I44">G43</f>
        <v>3</v>
      </c>
      <c r="H42" s="27">
        <f t="shared" si="6"/>
        <v>3</v>
      </c>
      <c r="I42" s="27">
        <f t="shared" si="6"/>
        <v>3</v>
      </c>
    </row>
    <row r="43" spans="2:9" ht="12.75">
      <c r="B43" s="8" t="s">
        <v>34</v>
      </c>
      <c r="C43" s="28" t="s">
        <v>4</v>
      </c>
      <c r="D43" s="28" t="s">
        <v>33</v>
      </c>
      <c r="E43" s="28" t="s">
        <v>125</v>
      </c>
      <c r="F43" s="28"/>
      <c r="G43" s="29">
        <f t="shared" si="6"/>
        <v>3</v>
      </c>
      <c r="H43" s="29">
        <f t="shared" si="6"/>
        <v>3</v>
      </c>
      <c r="I43" s="29">
        <f t="shared" si="6"/>
        <v>3</v>
      </c>
    </row>
    <row r="44" spans="2:9" ht="12.75">
      <c r="B44" s="8" t="s">
        <v>126</v>
      </c>
      <c r="C44" s="28" t="s">
        <v>4</v>
      </c>
      <c r="D44" s="28" t="s">
        <v>33</v>
      </c>
      <c r="E44" s="28" t="s">
        <v>127</v>
      </c>
      <c r="F44" s="28"/>
      <c r="G44" s="29">
        <f t="shared" si="6"/>
        <v>3</v>
      </c>
      <c r="H44" s="29">
        <f t="shared" si="6"/>
        <v>3</v>
      </c>
      <c r="I44" s="29">
        <f t="shared" si="6"/>
        <v>3</v>
      </c>
    </row>
    <row r="45" spans="2:9" ht="12.75">
      <c r="B45" s="5" t="s">
        <v>128</v>
      </c>
      <c r="C45" s="28" t="s">
        <v>4</v>
      </c>
      <c r="D45" s="28" t="s">
        <v>33</v>
      </c>
      <c r="E45" s="28" t="s">
        <v>127</v>
      </c>
      <c r="F45" s="28" t="s">
        <v>129</v>
      </c>
      <c r="G45" s="29">
        <v>3</v>
      </c>
      <c r="H45" s="29">
        <v>3</v>
      </c>
      <c r="I45" s="29">
        <v>3</v>
      </c>
    </row>
    <row r="46" spans="2:9" ht="12.75">
      <c r="B46" s="10" t="s">
        <v>23</v>
      </c>
      <c r="C46" s="32" t="s">
        <v>4</v>
      </c>
      <c r="D46" s="32" t="s">
        <v>24</v>
      </c>
      <c r="E46" s="32"/>
      <c r="F46" s="32"/>
      <c r="G46" s="27">
        <f>G47</f>
        <v>8.5</v>
      </c>
      <c r="H46" s="27">
        <f>H47</f>
        <v>3</v>
      </c>
      <c r="I46" s="27">
        <f>I47</f>
        <v>3</v>
      </c>
    </row>
    <row r="47" spans="2:9" ht="26.25">
      <c r="B47" s="5" t="s">
        <v>59</v>
      </c>
      <c r="C47" s="28" t="s">
        <v>4</v>
      </c>
      <c r="D47" s="28" t="s">
        <v>24</v>
      </c>
      <c r="E47" s="28" t="s">
        <v>89</v>
      </c>
      <c r="F47" s="28"/>
      <c r="G47" s="29">
        <f>G48+G50</f>
        <v>8.5</v>
      </c>
      <c r="H47" s="29">
        <f>H48+H50</f>
        <v>3</v>
      </c>
      <c r="I47" s="29">
        <f>I48+I50</f>
        <v>3</v>
      </c>
    </row>
    <row r="48" spans="2:9" ht="12.75">
      <c r="B48" s="36" t="s">
        <v>60</v>
      </c>
      <c r="C48" s="28" t="s">
        <v>4</v>
      </c>
      <c r="D48" s="28" t="s">
        <v>24</v>
      </c>
      <c r="E48" s="28" t="s">
        <v>90</v>
      </c>
      <c r="F48" s="28"/>
      <c r="G48" s="29">
        <f aca="true" t="shared" si="7" ref="G48:I50">G49</f>
        <v>3</v>
      </c>
      <c r="H48" s="29">
        <f t="shared" si="7"/>
        <v>3</v>
      </c>
      <c r="I48" s="29">
        <f t="shared" si="7"/>
        <v>3</v>
      </c>
    </row>
    <row r="49" spans="2:9" ht="12.75">
      <c r="B49" s="5" t="s">
        <v>26</v>
      </c>
      <c r="C49" s="28" t="s">
        <v>4</v>
      </c>
      <c r="D49" s="28" t="s">
        <v>24</v>
      </c>
      <c r="E49" s="28" t="s">
        <v>90</v>
      </c>
      <c r="F49" s="28" t="s">
        <v>29</v>
      </c>
      <c r="G49" s="29">
        <v>3</v>
      </c>
      <c r="H49" s="29">
        <v>3</v>
      </c>
      <c r="I49" s="29">
        <v>3</v>
      </c>
    </row>
    <row r="50" spans="2:9" ht="12.75">
      <c r="B50" s="5" t="s">
        <v>23</v>
      </c>
      <c r="C50" s="28" t="s">
        <v>4</v>
      </c>
      <c r="D50" s="28" t="s">
        <v>24</v>
      </c>
      <c r="E50" s="28" t="s">
        <v>231</v>
      </c>
      <c r="F50" s="28"/>
      <c r="G50" s="29">
        <f t="shared" si="7"/>
        <v>5.5</v>
      </c>
      <c r="H50" s="29">
        <f t="shared" si="7"/>
        <v>0</v>
      </c>
      <c r="I50" s="29">
        <f t="shared" si="7"/>
        <v>0</v>
      </c>
    </row>
    <row r="51" spans="2:9" ht="26.25">
      <c r="B51" s="5" t="s">
        <v>230</v>
      </c>
      <c r="C51" s="28" t="s">
        <v>4</v>
      </c>
      <c r="D51" s="28" t="s">
        <v>24</v>
      </c>
      <c r="E51" s="28" t="s">
        <v>231</v>
      </c>
      <c r="F51" s="28" t="s">
        <v>28</v>
      </c>
      <c r="G51" s="29">
        <v>5.5</v>
      </c>
      <c r="H51" s="29">
        <v>0</v>
      </c>
      <c r="I51" s="29">
        <v>0</v>
      </c>
    </row>
    <row r="52" spans="2:9" ht="12.75">
      <c r="B52" s="10" t="s">
        <v>11</v>
      </c>
      <c r="C52" s="32" t="s">
        <v>6</v>
      </c>
      <c r="D52" s="28"/>
      <c r="E52" s="28"/>
      <c r="F52" s="28"/>
      <c r="G52" s="27">
        <f aca="true" t="shared" si="8" ref="G52:I54">G53</f>
        <v>93.5</v>
      </c>
      <c r="H52" s="27">
        <f t="shared" si="8"/>
        <v>94.4</v>
      </c>
      <c r="I52" s="27">
        <f t="shared" si="8"/>
        <v>98</v>
      </c>
    </row>
    <row r="53" spans="2:9" ht="12.75">
      <c r="B53" s="5" t="s">
        <v>38</v>
      </c>
      <c r="C53" s="28" t="s">
        <v>6</v>
      </c>
      <c r="D53" s="28" t="s">
        <v>7</v>
      </c>
      <c r="E53" s="28"/>
      <c r="F53" s="28"/>
      <c r="G53" s="29">
        <f t="shared" si="8"/>
        <v>93.5</v>
      </c>
      <c r="H53" s="29">
        <f t="shared" si="8"/>
        <v>94.4</v>
      </c>
      <c r="I53" s="29">
        <f t="shared" si="8"/>
        <v>98</v>
      </c>
    </row>
    <row r="54" spans="2:9" ht="12.75">
      <c r="B54" s="5" t="s">
        <v>43</v>
      </c>
      <c r="C54" s="28" t="s">
        <v>6</v>
      </c>
      <c r="D54" s="28" t="s">
        <v>7</v>
      </c>
      <c r="E54" s="28" t="s">
        <v>88</v>
      </c>
      <c r="F54" s="28"/>
      <c r="G54" s="29">
        <f t="shared" si="8"/>
        <v>93.5</v>
      </c>
      <c r="H54" s="29">
        <f t="shared" si="8"/>
        <v>94.4</v>
      </c>
      <c r="I54" s="29">
        <f t="shared" si="8"/>
        <v>98</v>
      </c>
    </row>
    <row r="55" spans="2:9" ht="26.25">
      <c r="B55" s="5" t="s">
        <v>164</v>
      </c>
      <c r="C55" s="28" t="s">
        <v>6</v>
      </c>
      <c r="D55" s="28" t="s">
        <v>7</v>
      </c>
      <c r="E55" s="28" t="s">
        <v>91</v>
      </c>
      <c r="F55" s="28"/>
      <c r="G55" s="29">
        <f>G56+G57</f>
        <v>93.5</v>
      </c>
      <c r="H55" s="29">
        <f>H56+H57</f>
        <v>94.4</v>
      </c>
      <c r="I55" s="29">
        <f>I56+I57</f>
        <v>98</v>
      </c>
    </row>
    <row r="56" spans="2:9" ht="12.75">
      <c r="B56" s="5" t="s">
        <v>30</v>
      </c>
      <c r="C56" s="28" t="s">
        <v>6</v>
      </c>
      <c r="D56" s="28" t="s">
        <v>7</v>
      </c>
      <c r="E56" s="28" t="s">
        <v>91</v>
      </c>
      <c r="F56" s="28" t="s">
        <v>27</v>
      </c>
      <c r="G56" s="29">
        <f>93.5-5</f>
        <v>88.5</v>
      </c>
      <c r="H56" s="29">
        <f>94.4-5</f>
        <v>89.4</v>
      </c>
      <c r="I56" s="29">
        <f>98-5</f>
        <v>93</v>
      </c>
    </row>
    <row r="57" spans="2:9" ht="26.25">
      <c r="B57" s="5" t="s">
        <v>44</v>
      </c>
      <c r="C57" s="28" t="s">
        <v>6</v>
      </c>
      <c r="D57" s="28" t="s">
        <v>7</v>
      </c>
      <c r="E57" s="28" t="s">
        <v>91</v>
      </c>
      <c r="F57" s="28" t="s">
        <v>28</v>
      </c>
      <c r="G57" s="29">
        <v>5</v>
      </c>
      <c r="H57" s="29">
        <v>5</v>
      </c>
      <c r="I57" s="29">
        <v>5</v>
      </c>
    </row>
    <row r="58" spans="2:9" ht="26.25">
      <c r="B58" s="10" t="s">
        <v>12</v>
      </c>
      <c r="C58" s="32" t="s">
        <v>7</v>
      </c>
      <c r="D58" s="28"/>
      <c r="E58" s="28"/>
      <c r="F58" s="28"/>
      <c r="G58" s="27">
        <f aca="true" t="shared" si="9" ref="G58:I61">G59</f>
        <v>30</v>
      </c>
      <c r="H58" s="27">
        <f t="shared" si="9"/>
        <v>30</v>
      </c>
      <c r="I58" s="27">
        <f t="shared" si="9"/>
        <v>30</v>
      </c>
    </row>
    <row r="59" spans="2:9" ht="12.75">
      <c r="B59" s="5" t="s">
        <v>62</v>
      </c>
      <c r="C59" s="28" t="s">
        <v>7</v>
      </c>
      <c r="D59" s="28" t="s">
        <v>13</v>
      </c>
      <c r="E59" s="28"/>
      <c r="F59" s="28"/>
      <c r="G59" s="29">
        <f>G60</f>
        <v>30</v>
      </c>
      <c r="H59" s="29">
        <f t="shared" si="9"/>
        <v>30</v>
      </c>
      <c r="I59" s="29">
        <f t="shared" si="9"/>
        <v>30</v>
      </c>
    </row>
    <row r="60" spans="2:9" ht="12.75">
      <c r="B60" s="5" t="s">
        <v>161</v>
      </c>
      <c r="C60" s="28" t="s">
        <v>7</v>
      </c>
      <c r="D60" s="28" t="s">
        <v>13</v>
      </c>
      <c r="E60" s="28" t="s">
        <v>121</v>
      </c>
      <c r="F60" s="28"/>
      <c r="G60" s="29">
        <f>G61</f>
        <v>30</v>
      </c>
      <c r="H60" s="29">
        <f>H61</f>
        <v>30</v>
      </c>
      <c r="I60" s="29">
        <f>I61</f>
        <v>30</v>
      </c>
    </row>
    <row r="61" spans="2:9" ht="12.75">
      <c r="B61" s="5" t="s">
        <v>162</v>
      </c>
      <c r="C61" s="28" t="s">
        <v>7</v>
      </c>
      <c r="D61" s="28" t="s">
        <v>13</v>
      </c>
      <c r="E61" s="28" t="s">
        <v>92</v>
      </c>
      <c r="F61" s="28"/>
      <c r="G61" s="29">
        <f t="shared" si="9"/>
        <v>30</v>
      </c>
      <c r="H61" s="29">
        <f t="shared" si="9"/>
        <v>30</v>
      </c>
      <c r="I61" s="29">
        <f t="shared" si="9"/>
        <v>30</v>
      </c>
    </row>
    <row r="62" spans="2:9" ht="26.25">
      <c r="B62" s="5" t="s">
        <v>44</v>
      </c>
      <c r="C62" s="28" t="s">
        <v>7</v>
      </c>
      <c r="D62" s="28" t="s">
        <v>13</v>
      </c>
      <c r="E62" s="28" t="s">
        <v>92</v>
      </c>
      <c r="F62" s="28" t="s">
        <v>28</v>
      </c>
      <c r="G62" s="29">
        <v>30</v>
      </c>
      <c r="H62" s="29">
        <v>30</v>
      </c>
      <c r="I62" s="29">
        <v>30</v>
      </c>
    </row>
    <row r="63" spans="2:9" ht="12.75">
      <c r="B63" s="10" t="s">
        <v>14</v>
      </c>
      <c r="C63" s="32" t="s">
        <v>8</v>
      </c>
      <c r="D63" s="28"/>
      <c r="E63" s="28"/>
      <c r="F63" s="28"/>
      <c r="G63" s="27">
        <f>G64+G68</f>
        <v>593.7</v>
      </c>
      <c r="H63" s="27">
        <f>H64+H68</f>
        <v>318.1</v>
      </c>
      <c r="I63" s="27">
        <f>I64+I68</f>
        <v>318.1</v>
      </c>
    </row>
    <row r="64" spans="2:9" ht="12.75">
      <c r="B64" s="10" t="s">
        <v>63</v>
      </c>
      <c r="C64" s="28" t="s">
        <v>8</v>
      </c>
      <c r="D64" s="28" t="s">
        <v>6</v>
      </c>
      <c r="E64" s="28"/>
      <c r="F64" s="28"/>
      <c r="G64" s="29">
        <f>G65</f>
        <v>173.1</v>
      </c>
      <c r="H64" s="29">
        <f>H65</f>
        <v>173.1</v>
      </c>
      <c r="I64" s="29">
        <f>I65</f>
        <v>173.1</v>
      </c>
    </row>
    <row r="65" spans="2:9" ht="12.75">
      <c r="B65" s="5" t="s">
        <v>64</v>
      </c>
      <c r="C65" s="28" t="s">
        <v>8</v>
      </c>
      <c r="D65" s="28" t="s">
        <v>6</v>
      </c>
      <c r="E65" s="28" t="s">
        <v>113</v>
      </c>
      <c r="F65" s="28"/>
      <c r="G65" s="29">
        <f aca="true" t="shared" si="10" ref="G65:I66">G66</f>
        <v>173.1</v>
      </c>
      <c r="H65" s="29">
        <f t="shared" si="10"/>
        <v>173.1</v>
      </c>
      <c r="I65" s="29">
        <f t="shared" si="10"/>
        <v>173.1</v>
      </c>
    </row>
    <row r="66" spans="2:9" ht="12.75">
      <c r="B66" s="5" t="s">
        <v>149</v>
      </c>
      <c r="C66" s="28" t="s">
        <v>8</v>
      </c>
      <c r="D66" s="28" t="s">
        <v>6</v>
      </c>
      <c r="E66" s="28" t="s">
        <v>114</v>
      </c>
      <c r="F66" s="28"/>
      <c r="G66" s="29">
        <f t="shared" si="10"/>
        <v>173.1</v>
      </c>
      <c r="H66" s="29">
        <f t="shared" si="10"/>
        <v>173.1</v>
      </c>
      <c r="I66" s="29">
        <f t="shared" si="10"/>
        <v>173.1</v>
      </c>
    </row>
    <row r="67" spans="2:9" ht="26.25">
      <c r="B67" s="5" t="s">
        <v>44</v>
      </c>
      <c r="C67" s="28" t="s">
        <v>8</v>
      </c>
      <c r="D67" s="28" t="s">
        <v>6</v>
      </c>
      <c r="E67" s="28" t="s">
        <v>114</v>
      </c>
      <c r="F67" s="28" t="s">
        <v>28</v>
      </c>
      <c r="G67" s="29">
        <v>173.1</v>
      </c>
      <c r="H67" s="29">
        <v>173.1</v>
      </c>
      <c r="I67" s="29">
        <v>173.1</v>
      </c>
    </row>
    <row r="68" spans="2:9" ht="12.75">
      <c r="B68" s="10" t="s">
        <v>39</v>
      </c>
      <c r="C68" s="28" t="s">
        <v>8</v>
      </c>
      <c r="D68" s="28" t="s">
        <v>7</v>
      </c>
      <c r="E68" s="28"/>
      <c r="F68" s="28"/>
      <c r="G68" s="29">
        <f>G69</f>
        <v>420.6</v>
      </c>
      <c r="H68" s="29">
        <f>H69</f>
        <v>145</v>
      </c>
      <c r="I68" s="29">
        <f>I69</f>
        <v>145</v>
      </c>
    </row>
    <row r="69" spans="2:9" ht="12.75">
      <c r="B69" s="5" t="s">
        <v>45</v>
      </c>
      <c r="C69" s="28" t="s">
        <v>8</v>
      </c>
      <c r="D69" s="28" t="s">
        <v>7</v>
      </c>
      <c r="E69" s="28" t="s">
        <v>93</v>
      </c>
      <c r="F69" s="28"/>
      <c r="G69" s="29">
        <f>G71+G73+G75+G77</f>
        <v>420.6</v>
      </c>
      <c r="H69" s="29">
        <f>H71+H73+H75+H77</f>
        <v>145</v>
      </c>
      <c r="I69" s="29">
        <f>I71+I73+I75+I77</f>
        <v>145</v>
      </c>
    </row>
    <row r="70" spans="2:9" ht="12.75">
      <c r="B70" s="5" t="s">
        <v>47</v>
      </c>
      <c r="C70" s="28" t="s">
        <v>8</v>
      </c>
      <c r="D70" s="28" t="s">
        <v>7</v>
      </c>
      <c r="E70" s="28" t="s">
        <v>94</v>
      </c>
      <c r="F70" s="28"/>
      <c r="G70" s="29">
        <f>G71</f>
        <v>123.5</v>
      </c>
      <c r="H70" s="29">
        <f>H71</f>
        <v>100</v>
      </c>
      <c r="I70" s="29">
        <f>I71</f>
        <v>100</v>
      </c>
    </row>
    <row r="71" spans="2:9" ht="26.25">
      <c r="B71" s="5" t="s">
        <v>44</v>
      </c>
      <c r="C71" s="28" t="s">
        <v>8</v>
      </c>
      <c r="D71" s="28" t="s">
        <v>7</v>
      </c>
      <c r="E71" s="28" t="s">
        <v>94</v>
      </c>
      <c r="F71" s="28" t="s">
        <v>28</v>
      </c>
      <c r="G71" s="29">
        <v>123.5</v>
      </c>
      <c r="H71" s="29">
        <v>100</v>
      </c>
      <c r="I71" s="29">
        <v>100</v>
      </c>
    </row>
    <row r="72" spans="2:9" ht="12.75">
      <c r="B72" s="5" t="s">
        <v>151</v>
      </c>
      <c r="C72" s="28" t="s">
        <v>8</v>
      </c>
      <c r="D72" s="28" t="s">
        <v>7</v>
      </c>
      <c r="E72" s="28" t="s">
        <v>108</v>
      </c>
      <c r="F72" s="28"/>
      <c r="G72" s="29">
        <f>G73</f>
        <v>15</v>
      </c>
      <c r="H72" s="29">
        <f>H73</f>
        <v>15</v>
      </c>
      <c r="I72" s="29">
        <f>I73</f>
        <v>15</v>
      </c>
    </row>
    <row r="73" spans="2:9" ht="26.25">
      <c r="B73" s="5" t="s">
        <v>44</v>
      </c>
      <c r="C73" s="28" t="s">
        <v>8</v>
      </c>
      <c r="D73" s="28" t="s">
        <v>7</v>
      </c>
      <c r="E73" s="28" t="s">
        <v>108</v>
      </c>
      <c r="F73" s="28" t="s">
        <v>28</v>
      </c>
      <c r="G73" s="29">
        <v>15</v>
      </c>
      <c r="H73" s="29">
        <v>15</v>
      </c>
      <c r="I73" s="29">
        <v>15</v>
      </c>
    </row>
    <row r="74" spans="2:9" ht="12.75">
      <c r="B74" s="5" t="s">
        <v>46</v>
      </c>
      <c r="C74" s="28" t="s">
        <v>8</v>
      </c>
      <c r="D74" s="28" t="s">
        <v>7</v>
      </c>
      <c r="E74" s="28" t="s">
        <v>95</v>
      </c>
      <c r="F74" s="28"/>
      <c r="G74" s="29">
        <f>G75</f>
        <v>30</v>
      </c>
      <c r="H74" s="29">
        <f>H75</f>
        <v>30</v>
      </c>
      <c r="I74" s="29">
        <f>I75</f>
        <v>30</v>
      </c>
    </row>
    <row r="75" spans="2:9" ht="26.25">
      <c r="B75" s="5" t="s">
        <v>44</v>
      </c>
      <c r="C75" s="28" t="s">
        <v>8</v>
      </c>
      <c r="D75" s="28" t="s">
        <v>7</v>
      </c>
      <c r="E75" s="28" t="s">
        <v>95</v>
      </c>
      <c r="F75" s="28" t="s">
        <v>28</v>
      </c>
      <c r="G75" s="29">
        <v>30</v>
      </c>
      <c r="H75" s="29">
        <v>30</v>
      </c>
      <c r="I75" s="29">
        <v>30</v>
      </c>
    </row>
    <row r="76" spans="2:9" ht="12.75">
      <c r="B76" s="5" t="s">
        <v>147</v>
      </c>
      <c r="C76" s="28" t="s">
        <v>8</v>
      </c>
      <c r="D76" s="28" t="s">
        <v>7</v>
      </c>
      <c r="E76" s="28" t="s">
        <v>148</v>
      </c>
      <c r="F76" s="28"/>
      <c r="G76" s="29">
        <f>G77</f>
        <v>252.1</v>
      </c>
      <c r="H76" s="29">
        <f>H77</f>
        <v>0</v>
      </c>
      <c r="I76" s="29">
        <f>I77</f>
        <v>0</v>
      </c>
    </row>
    <row r="77" spans="2:9" ht="26.25">
      <c r="B77" s="5" t="s">
        <v>44</v>
      </c>
      <c r="C77" s="28" t="s">
        <v>8</v>
      </c>
      <c r="D77" s="28" t="s">
        <v>7</v>
      </c>
      <c r="E77" s="28" t="s">
        <v>148</v>
      </c>
      <c r="F77" s="28" t="s">
        <v>28</v>
      </c>
      <c r="G77" s="29">
        <v>252.1</v>
      </c>
      <c r="H77" s="29">
        <v>0</v>
      </c>
      <c r="I77" s="29">
        <v>0</v>
      </c>
    </row>
    <row r="78" spans="2:9" ht="12.75">
      <c r="B78" s="10" t="s">
        <v>123</v>
      </c>
      <c r="C78" s="32" t="s">
        <v>66</v>
      </c>
      <c r="D78" s="32"/>
      <c r="E78" s="32"/>
      <c r="F78" s="32"/>
      <c r="G78" s="27">
        <f aca="true" t="shared" si="11" ref="G78:I81">G79</f>
        <v>5</v>
      </c>
      <c r="H78" s="27">
        <f t="shared" si="11"/>
        <v>5</v>
      </c>
      <c r="I78" s="27">
        <f t="shared" si="11"/>
        <v>5</v>
      </c>
    </row>
    <row r="79" spans="2:9" ht="12.75">
      <c r="B79" s="5" t="s">
        <v>124</v>
      </c>
      <c r="C79" s="28" t="s">
        <v>66</v>
      </c>
      <c r="D79" s="28" t="s">
        <v>66</v>
      </c>
      <c r="E79" s="28"/>
      <c r="F79" s="28"/>
      <c r="G79" s="29">
        <f t="shared" si="11"/>
        <v>5</v>
      </c>
      <c r="H79" s="29">
        <f t="shared" si="11"/>
        <v>5</v>
      </c>
      <c r="I79" s="29">
        <f t="shared" si="11"/>
        <v>5</v>
      </c>
    </row>
    <row r="80" spans="2:9" ht="12.75">
      <c r="B80" s="5" t="s">
        <v>133</v>
      </c>
      <c r="C80" s="28" t="s">
        <v>66</v>
      </c>
      <c r="D80" s="28" t="s">
        <v>66</v>
      </c>
      <c r="E80" s="28" t="s">
        <v>134</v>
      </c>
      <c r="F80" s="28"/>
      <c r="G80" s="29">
        <f t="shared" si="11"/>
        <v>5</v>
      </c>
      <c r="H80" s="29">
        <f t="shared" si="11"/>
        <v>5</v>
      </c>
      <c r="I80" s="29">
        <f t="shared" si="11"/>
        <v>5</v>
      </c>
    </row>
    <row r="81" spans="2:9" ht="12.75">
      <c r="B81" s="5" t="s">
        <v>135</v>
      </c>
      <c r="C81" s="28" t="s">
        <v>66</v>
      </c>
      <c r="D81" s="28" t="s">
        <v>66</v>
      </c>
      <c r="E81" s="28" t="s">
        <v>136</v>
      </c>
      <c r="F81" s="28"/>
      <c r="G81" s="29">
        <f t="shared" si="11"/>
        <v>5</v>
      </c>
      <c r="H81" s="29">
        <f t="shared" si="11"/>
        <v>5</v>
      </c>
      <c r="I81" s="29">
        <f t="shared" si="11"/>
        <v>5</v>
      </c>
    </row>
    <row r="82" spans="2:9" ht="26.25">
      <c r="B82" s="5" t="s">
        <v>44</v>
      </c>
      <c r="C82" s="28" t="s">
        <v>66</v>
      </c>
      <c r="D82" s="28" t="s">
        <v>66</v>
      </c>
      <c r="E82" s="28" t="s">
        <v>136</v>
      </c>
      <c r="F82" s="28" t="s">
        <v>28</v>
      </c>
      <c r="G82" s="29">
        <v>5</v>
      </c>
      <c r="H82" s="29">
        <v>5</v>
      </c>
      <c r="I82" s="29">
        <v>5</v>
      </c>
    </row>
    <row r="83" spans="2:9" ht="12.75">
      <c r="B83" s="10" t="s">
        <v>152</v>
      </c>
      <c r="C83" s="32" t="s">
        <v>9</v>
      </c>
      <c r="D83" s="28"/>
      <c r="E83" s="28"/>
      <c r="F83" s="28"/>
      <c r="G83" s="27">
        <f>SUM(G84,G89)</f>
        <v>514.5</v>
      </c>
      <c r="H83" s="27">
        <f>SUM(H84,H89)</f>
        <v>400</v>
      </c>
      <c r="I83" s="27">
        <f>SUM(I84,I89)</f>
        <v>400</v>
      </c>
    </row>
    <row r="84" spans="2:9" ht="12.75">
      <c r="B84" s="5" t="s">
        <v>57</v>
      </c>
      <c r="C84" s="28" t="s">
        <v>9</v>
      </c>
      <c r="D84" s="28" t="s">
        <v>4</v>
      </c>
      <c r="E84" s="28"/>
      <c r="F84" s="28"/>
      <c r="G84" s="29">
        <f>G85</f>
        <v>400</v>
      </c>
      <c r="H84" s="29">
        <f>H85</f>
        <v>400</v>
      </c>
      <c r="I84" s="29">
        <f>I85</f>
        <v>400</v>
      </c>
    </row>
    <row r="85" spans="2:9" ht="12.75">
      <c r="B85" s="5" t="s">
        <v>53</v>
      </c>
      <c r="C85" s="28" t="s">
        <v>9</v>
      </c>
      <c r="D85" s="28" t="s">
        <v>4</v>
      </c>
      <c r="E85" s="28" t="s">
        <v>79</v>
      </c>
      <c r="F85" s="28"/>
      <c r="G85" s="29">
        <f>G87</f>
        <v>400</v>
      </c>
      <c r="H85" s="29">
        <f>H87</f>
        <v>400</v>
      </c>
      <c r="I85" s="29">
        <f>I87</f>
        <v>400</v>
      </c>
    </row>
    <row r="86" spans="2:9" ht="12.75">
      <c r="B86" s="36" t="s">
        <v>71</v>
      </c>
      <c r="C86" s="28" t="s">
        <v>9</v>
      </c>
      <c r="D86" s="28" t="s">
        <v>4</v>
      </c>
      <c r="E86" s="28" t="s">
        <v>96</v>
      </c>
      <c r="F86" s="28"/>
      <c r="G86" s="29">
        <f aca="true" t="shared" si="12" ref="G86:I87">G87</f>
        <v>400</v>
      </c>
      <c r="H86" s="29">
        <f t="shared" si="12"/>
        <v>400</v>
      </c>
      <c r="I86" s="29">
        <f t="shared" si="12"/>
        <v>400</v>
      </c>
    </row>
    <row r="87" spans="2:9" ht="26.25">
      <c r="B87" s="5" t="s">
        <v>137</v>
      </c>
      <c r="C87" s="28" t="s">
        <v>9</v>
      </c>
      <c r="D87" s="28" t="s">
        <v>4</v>
      </c>
      <c r="E87" s="28" t="s">
        <v>97</v>
      </c>
      <c r="F87" s="28"/>
      <c r="G87" s="29">
        <f t="shared" si="12"/>
        <v>400</v>
      </c>
      <c r="H87" s="29">
        <f t="shared" si="12"/>
        <v>400</v>
      </c>
      <c r="I87" s="29">
        <f t="shared" si="12"/>
        <v>400</v>
      </c>
    </row>
    <row r="88" spans="2:9" ht="12.75">
      <c r="B88" s="5" t="s">
        <v>40</v>
      </c>
      <c r="C88" s="28" t="s">
        <v>9</v>
      </c>
      <c r="D88" s="28" t="s">
        <v>4</v>
      </c>
      <c r="E88" s="28" t="s">
        <v>97</v>
      </c>
      <c r="F88" s="28" t="s">
        <v>31</v>
      </c>
      <c r="G88" s="29">
        <v>400</v>
      </c>
      <c r="H88" s="29">
        <v>400</v>
      </c>
      <c r="I88" s="29">
        <v>400</v>
      </c>
    </row>
    <row r="89" spans="2:9" ht="12.75">
      <c r="B89" s="5" t="s">
        <v>221</v>
      </c>
      <c r="C89" s="28" t="s">
        <v>9</v>
      </c>
      <c r="D89" s="28" t="s">
        <v>5</v>
      </c>
      <c r="E89" s="28"/>
      <c r="F89" s="28"/>
      <c r="G89" s="29">
        <f aca="true" t="shared" si="13" ref="G89:I91">G90</f>
        <v>114.5</v>
      </c>
      <c r="H89" s="29">
        <f t="shared" si="13"/>
        <v>0</v>
      </c>
      <c r="I89" s="29">
        <f t="shared" si="13"/>
        <v>0</v>
      </c>
    </row>
    <row r="90" spans="2:9" ht="12.75">
      <c r="B90" s="5" t="s">
        <v>222</v>
      </c>
      <c r="C90" s="28" t="s">
        <v>9</v>
      </c>
      <c r="D90" s="28" t="s">
        <v>5</v>
      </c>
      <c r="E90" s="28" t="s">
        <v>220</v>
      </c>
      <c r="F90" s="28"/>
      <c r="G90" s="29">
        <f t="shared" si="13"/>
        <v>114.5</v>
      </c>
      <c r="H90" s="29">
        <f t="shared" si="13"/>
        <v>0</v>
      </c>
      <c r="I90" s="29">
        <f t="shared" si="13"/>
        <v>0</v>
      </c>
    </row>
    <row r="91" spans="2:9" ht="12.75">
      <c r="B91" s="5" t="s">
        <v>219</v>
      </c>
      <c r="C91" s="28" t="s">
        <v>9</v>
      </c>
      <c r="D91" s="28" t="s">
        <v>5</v>
      </c>
      <c r="E91" s="28" t="s">
        <v>218</v>
      </c>
      <c r="F91" s="28"/>
      <c r="G91" s="29">
        <f t="shared" si="13"/>
        <v>114.5</v>
      </c>
      <c r="H91" s="29">
        <f t="shared" si="13"/>
        <v>0</v>
      </c>
      <c r="I91" s="29">
        <f t="shared" si="13"/>
        <v>0</v>
      </c>
    </row>
    <row r="92" spans="2:9" ht="26.25">
      <c r="B92" s="5" t="s">
        <v>44</v>
      </c>
      <c r="C92" s="28" t="s">
        <v>9</v>
      </c>
      <c r="D92" s="28" t="s">
        <v>5</v>
      </c>
      <c r="E92" s="28" t="s">
        <v>218</v>
      </c>
      <c r="F92" s="28" t="s">
        <v>28</v>
      </c>
      <c r="G92" s="29">
        <f>86.5+25+3</f>
        <v>114.5</v>
      </c>
      <c r="H92" s="29">
        <v>0</v>
      </c>
      <c r="I92" s="29">
        <v>0</v>
      </c>
    </row>
    <row r="93" spans="2:9" ht="12.75">
      <c r="B93" s="10" t="s">
        <v>25</v>
      </c>
      <c r="C93" s="32" t="s">
        <v>13</v>
      </c>
      <c r="D93" s="28"/>
      <c r="E93" s="28"/>
      <c r="F93" s="28"/>
      <c r="G93" s="27">
        <f aca="true" t="shared" si="14" ref="G93:I96">G94</f>
        <v>305.9</v>
      </c>
      <c r="H93" s="27">
        <f t="shared" si="14"/>
        <v>305.9</v>
      </c>
      <c r="I93" s="27">
        <f t="shared" si="14"/>
        <v>305.9</v>
      </c>
    </row>
    <row r="94" spans="2:9" ht="12.75">
      <c r="B94" s="5" t="s">
        <v>54</v>
      </c>
      <c r="C94" s="28" t="s">
        <v>13</v>
      </c>
      <c r="D94" s="28" t="s">
        <v>4</v>
      </c>
      <c r="E94" s="28"/>
      <c r="F94" s="28"/>
      <c r="G94" s="29">
        <f t="shared" si="14"/>
        <v>305.9</v>
      </c>
      <c r="H94" s="29">
        <f t="shared" si="14"/>
        <v>305.9</v>
      </c>
      <c r="I94" s="29">
        <f t="shared" si="14"/>
        <v>305.9</v>
      </c>
    </row>
    <row r="95" spans="2:9" ht="12.75">
      <c r="B95" s="5" t="s">
        <v>67</v>
      </c>
      <c r="C95" s="28" t="s">
        <v>13</v>
      </c>
      <c r="D95" s="28" t="s">
        <v>4</v>
      </c>
      <c r="E95" s="28" t="s">
        <v>130</v>
      </c>
      <c r="F95" s="28"/>
      <c r="G95" s="29">
        <f t="shared" si="14"/>
        <v>305.9</v>
      </c>
      <c r="H95" s="29">
        <f t="shared" si="14"/>
        <v>305.9</v>
      </c>
      <c r="I95" s="29">
        <f t="shared" si="14"/>
        <v>305.9</v>
      </c>
    </row>
    <row r="96" spans="2:9" ht="12.75">
      <c r="B96" s="5" t="s">
        <v>55</v>
      </c>
      <c r="C96" s="28" t="s">
        <v>13</v>
      </c>
      <c r="D96" s="28" t="s">
        <v>4</v>
      </c>
      <c r="E96" s="28" t="s">
        <v>131</v>
      </c>
      <c r="F96" s="28"/>
      <c r="G96" s="29">
        <f t="shared" si="14"/>
        <v>305.9</v>
      </c>
      <c r="H96" s="29">
        <f t="shared" si="14"/>
        <v>305.9</v>
      </c>
      <c r="I96" s="29">
        <f t="shared" si="14"/>
        <v>305.9</v>
      </c>
    </row>
    <row r="97" spans="2:9" ht="12.75">
      <c r="B97" s="5" t="s">
        <v>65</v>
      </c>
      <c r="C97" s="28" t="s">
        <v>13</v>
      </c>
      <c r="D97" s="28" t="s">
        <v>4</v>
      </c>
      <c r="E97" s="28" t="s">
        <v>131</v>
      </c>
      <c r="F97" s="28" t="s">
        <v>132</v>
      </c>
      <c r="G97" s="29">
        <v>305.9</v>
      </c>
      <c r="H97" s="29">
        <v>305.9</v>
      </c>
      <c r="I97" s="29">
        <v>305.9</v>
      </c>
    </row>
    <row r="98" spans="2:9" ht="12.75">
      <c r="B98" s="10" t="s">
        <v>32</v>
      </c>
      <c r="C98" s="32" t="s">
        <v>33</v>
      </c>
      <c r="D98" s="28"/>
      <c r="E98" s="28"/>
      <c r="F98" s="28"/>
      <c r="G98" s="27">
        <f aca="true" t="shared" si="15" ref="G98:I99">G99</f>
        <v>90</v>
      </c>
      <c r="H98" s="27">
        <f t="shared" si="15"/>
        <v>90</v>
      </c>
      <c r="I98" s="27">
        <f t="shared" si="15"/>
        <v>90</v>
      </c>
    </row>
    <row r="99" spans="2:9" ht="12.75">
      <c r="B99" s="11" t="s">
        <v>58</v>
      </c>
      <c r="C99" s="28" t="s">
        <v>33</v>
      </c>
      <c r="D99" s="28" t="s">
        <v>4</v>
      </c>
      <c r="E99" s="28"/>
      <c r="F99" s="28"/>
      <c r="G99" s="29">
        <f t="shared" si="15"/>
        <v>90</v>
      </c>
      <c r="H99" s="29">
        <f t="shared" si="15"/>
        <v>90</v>
      </c>
      <c r="I99" s="29">
        <f t="shared" si="15"/>
        <v>90</v>
      </c>
    </row>
    <row r="100" spans="2:9" ht="12.75">
      <c r="B100" s="5" t="s">
        <v>53</v>
      </c>
      <c r="C100" s="28" t="s">
        <v>33</v>
      </c>
      <c r="D100" s="28" t="s">
        <v>4</v>
      </c>
      <c r="E100" s="28" t="s">
        <v>79</v>
      </c>
      <c r="F100" s="28"/>
      <c r="G100" s="29">
        <f>G102</f>
        <v>90</v>
      </c>
      <c r="H100" s="29">
        <f>H102</f>
        <v>90</v>
      </c>
      <c r="I100" s="29">
        <f>I102</f>
        <v>90</v>
      </c>
    </row>
    <row r="101" spans="2:9" ht="26.25">
      <c r="B101" s="5" t="s">
        <v>72</v>
      </c>
      <c r="C101" s="28" t="s">
        <v>33</v>
      </c>
      <c r="D101" s="28" t="s">
        <v>4</v>
      </c>
      <c r="E101" s="28" t="s">
        <v>82</v>
      </c>
      <c r="F101" s="28"/>
      <c r="G101" s="29">
        <f aca="true" t="shared" si="16" ref="G101:I102">G102</f>
        <v>90</v>
      </c>
      <c r="H101" s="29">
        <f t="shared" si="16"/>
        <v>90</v>
      </c>
      <c r="I101" s="29">
        <f t="shared" si="16"/>
        <v>90</v>
      </c>
    </row>
    <row r="102" spans="2:9" ht="26.25">
      <c r="B102" s="5" t="s">
        <v>137</v>
      </c>
      <c r="C102" s="28" t="s">
        <v>33</v>
      </c>
      <c r="D102" s="28" t="s">
        <v>4</v>
      </c>
      <c r="E102" s="28" t="s">
        <v>83</v>
      </c>
      <c r="F102" s="28"/>
      <c r="G102" s="29">
        <f t="shared" si="16"/>
        <v>90</v>
      </c>
      <c r="H102" s="29">
        <f t="shared" si="16"/>
        <v>90</v>
      </c>
      <c r="I102" s="29">
        <f t="shared" si="16"/>
        <v>90</v>
      </c>
    </row>
    <row r="103" spans="2:9" ht="12.75">
      <c r="B103" s="5" t="s">
        <v>40</v>
      </c>
      <c r="C103" s="28" t="s">
        <v>33</v>
      </c>
      <c r="D103" s="28" t="s">
        <v>4</v>
      </c>
      <c r="E103" s="28" t="s">
        <v>83</v>
      </c>
      <c r="F103" s="28" t="s">
        <v>31</v>
      </c>
      <c r="G103" s="29">
        <v>90</v>
      </c>
      <c r="H103" s="29">
        <v>90</v>
      </c>
      <c r="I103" s="29">
        <v>90</v>
      </c>
    </row>
    <row r="104" spans="2:9" ht="12.75">
      <c r="B104" s="5" t="s">
        <v>2</v>
      </c>
      <c r="C104" s="28"/>
      <c r="D104" s="28"/>
      <c r="E104" s="28"/>
      <c r="F104" s="28"/>
      <c r="G104" s="33">
        <f>G12+G52+G58+G63+G83+G93+G98+G78</f>
        <v>3724.4</v>
      </c>
      <c r="H104" s="33">
        <f>H12+H52+H58+H63+H83+H93+H98+H78</f>
        <v>3275.1</v>
      </c>
      <c r="I104" s="33">
        <f>I12+I52+I58+I63+I83+I93+I98+I78</f>
        <v>3220</v>
      </c>
    </row>
    <row r="105" spans="2:9" ht="12.75">
      <c r="B105" s="22" t="s">
        <v>177</v>
      </c>
      <c r="C105" s="28"/>
      <c r="D105" s="28"/>
      <c r="E105" s="28"/>
      <c r="F105" s="28"/>
      <c r="G105" s="83"/>
      <c r="H105" s="35">
        <f>5!F49</f>
        <v>77.1</v>
      </c>
      <c r="I105" s="35">
        <f>5!G49</f>
        <v>155.1</v>
      </c>
    </row>
    <row r="106" spans="2:9" ht="12.75">
      <c r="B106" s="23" t="s">
        <v>111</v>
      </c>
      <c r="C106" s="28"/>
      <c r="D106" s="28"/>
      <c r="E106" s="28"/>
      <c r="F106" s="28"/>
      <c r="G106" s="46">
        <f>G104+G105</f>
        <v>3724.4</v>
      </c>
      <c r="H106" s="46">
        <f>H104+H105</f>
        <v>3352.2</v>
      </c>
      <c r="I106" s="46">
        <f>I104+I105</f>
        <v>3375.1</v>
      </c>
    </row>
    <row r="107" spans="2:9" ht="12.75">
      <c r="B107" s="39"/>
      <c r="C107" s="40"/>
      <c r="D107" s="40"/>
      <c r="E107" s="40"/>
      <c r="F107" s="40"/>
      <c r="G107" s="40"/>
      <c r="H107" s="41"/>
      <c r="I107" s="41"/>
    </row>
    <row r="108" spans="3:9" ht="12.75">
      <c r="C108" s="42"/>
      <c r="D108" s="42"/>
      <c r="E108" s="42"/>
      <c r="F108" s="42"/>
      <c r="G108" s="110"/>
      <c r="H108" s="110"/>
      <c r="I108" s="110"/>
    </row>
    <row r="109" spans="2:7" ht="12.75">
      <c r="B109" s="42"/>
      <c r="C109" s="42"/>
      <c r="D109" s="42"/>
      <c r="E109" s="42"/>
      <c r="F109" s="42"/>
      <c r="G109" s="42"/>
    </row>
    <row r="110" spans="2:7" ht="12.75">
      <c r="B110" s="42"/>
      <c r="C110" s="42"/>
      <c r="D110" s="42"/>
      <c r="E110" s="42"/>
      <c r="F110" s="42"/>
      <c r="G110" s="42"/>
    </row>
    <row r="111" spans="2:7" ht="12.75">
      <c r="B111" s="42"/>
      <c r="C111" s="42"/>
      <c r="D111" s="42"/>
      <c r="E111" s="42"/>
      <c r="F111" s="42"/>
      <c r="G111" s="42"/>
    </row>
    <row r="112" spans="2:7" ht="12.75">
      <c r="B112" s="42"/>
      <c r="C112" s="42"/>
      <c r="D112" s="42"/>
      <c r="E112" s="42"/>
      <c r="F112" s="42"/>
      <c r="G112" s="42"/>
    </row>
    <row r="113" spans="2:7" ht="12.75">
      <c r="B113" s="42"/>
      <c r="C113" s="42"/>
      <c r="D113" s="42"/>
      <c r="E113" s="42"/>
      <c r="F113" s="42"/>
      <c r="G113" s="42"/>
    </row>
    <row r="114" spans="2:7" ht="12.75">
      <c r="B114" s="42"/>
      <c r="C114" s="42"/>
      <c r="D114" s="42"/>
      <c r="E114" s="42"/>
      <c r="F114" s="42"/>
      <c r="G114" s="42"/>
    </row>
    <row r="115" spans="2:7" ht="12.75">
      <c r="B115" s="42"/>
      <c r="C115" s="42"/>
      <c r="D115" s="42"/>
      <c r="E115" s="42"/>
      <c r="F115" s="42"/>
      <c r="G115" s="42"/>
    </row>
    <row r="116" spans="2:7" ht="12.75">
      <c r="B116" s="42"/>
      <c r="C116" s="42"/>
      <c r="D116" s="42"/>
      <c r="E116" s="42"/>
      <c r="F116" s="42"/>
      <c r="G116" s="42"/>
    </row>
    <row r="117" spans="2:7" ht="12.75">
      <c r="B117" s="42"/>
      <c r="C117" s="42"/>
      <c r="D117" s="42"/>
      <c r="E117" s="42"/>
      <c r="F117" s="42"/>
      <c r="G117" s="42"/>
    </row>
    <row r="118" spans="2:7" ht="12.75">
      <c r="B118" s="42"/>
      <c r="C118" s="42"/>
      <c r="D118" s="42"/>
      <c r="E118" s="42"/>
      <c r="F118" s="42"/>
      <c r="G118" s="42"/>
    </row>
    <row r="119" spans="2:7" ht="12.75">
      <c r="B119" s="42"/>
      <c r="C119" s="42"/>
      <c r="D119" s="42"/>
      <c r="E119" s="42"/>
      <c r="F119" s="42"/>
      <c r="G119" s="42"/>
    </row>
    <row r="120" spans="2:7" ht="12.75">
      <c r="B120" s="42"/>
      <c r="C120" s="42"/>
      <c r="D120" s="42"/>
      <c r="E120" s="42"/>
      <c r="F120" s="42"/>
      <c r="G120" s="42"/>
    </row>
    <row r="121" spans="2:7" ht="12.75">
      <c r="B121" s="42"/>
      <c r="C121" s="42"/>
      <c r="D121" s="42"/>
      <c r="E121" s="42"/>
      <c r="F121" s="42"/>
      <c r="G121" s="42"/>
    </row>
    <row r="122" spans="2:7" ht="12.75">
      <c r="B122" s="42"/>
      <c r="C122" s="42"/>
      <c r="D122" s="42"/>
      <c r="E122" s="42"/>
      <c r="F122" s="42"/>
      <c r="G122" s="42"/>
    </row>
    <row r="123" spans="2:7" ht="12.75">
      <c r="B123" s="42"/>
      <c r="C123" s="42"/>
      <c r="D123" s="42"/>
      <c r="E123" s="42"/>
      <c r="F123" s="42"/>
      <c r="G123" s="42"/>
    </row>
    <row r="124" spans="2:7" ht="12.75">
      <c r="B124" s="42"/>
      <c r="C124" s="42"/>
      <c r="D124" s="42"/>
      <c r="E124" s="42"/>
      <c r="F124" s="42"/>
      <c r="G124" s="42"/>
    </row>
    <row r="125" spans="2:7" ht="12.75">
      <c r="B125" s="42"/>
      <c r="C125" s="42"/>
      <c r="D125" s="42"/>
      <c r="E125" s="42"/>
      <c r="F125" s="42"/>
      <c r="G125" s="42"/>
    </row>
    <row r="126" spans="2:7" ht="12.75">
      <c r="B126" s="42"/>
      <c r="C126" s="42"/>
      <c r="D126" s="42"/>
      <c r="E126" s="42"/>
      <c r="F126" s="42"/>
      <c r="G126" s="42"/>
    </row>
    <row r="127" spans="2:7" ht="12.75">
      <c r="B127" s="42"/>
      <c r="C127" s="42"/>
      <c r="D127" s="42"/>
      <c r="E127" s="42"/>
      <c r="F127" s="42"/>
      <c r="G127" s="42"/>
    </row>
    <row r="128" spans="2:7" ht="12.75">
      <c r="B128" s="42"/>
      <c r="C128" s="42"/>
      <c r="D128" s="42"/>
      <c r="E128" s="42"/>
      <c r="F128" s="42"/>
      <c r="G128" s="42"/>
    </row>
    <row r="129" spans="2:7" ht="12.75">
      <c r="B129" s="42"/>
      <c r="C129" s="42"/>
      <c r="D129" s="42"/>
      <c r="E129" s="42"/>
      <c r="F129" s="42"/>
      <c r="G129" s="42"/>
    </row>
    <row r="130" spans="2:7" ht="12.75">
      <c r="B130" s="42"/>
      <c r="C130" s="42"/>
      <c r="D130" s="42"/>
      <c r="E130" s="42"/>
      <c r="F130" s="42"/>
      <c r="G130" s="42"/>
    </row>
    <row r="131" spans="2:7" ht="12.75">
      <c r="B131" s="42"/>
      <c r="C131" s="42"/>
      <c r="D131" s="42"/>
      <c r="E131" s="42"/>
      <c r="F131" s="42"/>
      <c r="G131" s="42"/>
    </row>
    <row r="132" spans="2:7" ht="12.75">
      <c r="B132" s="42"/>
      <c r="C132" s="42"/>
      <c r="D132" s="42"/>
      <c r="E132" s="42"/>
      <c r="F132" s="42"/>
      <c r="G132" s="42"/>
    </row>
    <row r="133" spans="2:7" ht="12.75">
      <c r="B133" s="42"/>
      <c r="C133" s="42"/>
      <c r="D133" s="42"/>
      <c r="E133" s="42"/>
      <c r="F133" s="42"/>
      <c r="G133" s="42"/>
    </row>
    <row r="134" ht="12.75">
      <c r="B134" s="42"/>
    </row>
  </sheetData>
  <sheetProtection/>
  <autoFilter ref="A11:I106"/>
  <mergeCells count="7">
    <mergeCell ref="B9:B10"/>
    <mergeCell ref="B7:I7"/>
    <mergeCell ref="G9:I9"/>
    <mergeCell ref="C9:C10"/>
    <mergeCell ref="D9:D10"/>
    <mergeCell ref="E9:E10"/>
    <mergeCell ref="F9:F10"/>
  </mergeCells>
  <printOptions/>
  <pageMargins left="0.7086614173228347" right="0.2755905511811024" top="0.31496062992125984" bottom="0.4724409448818898" header="0" footer="0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07"/>
  <sheetViews>
    <sheetView tabSelected="1" zoomScalePageLayoutView="0" workbookViewId="0" topLeftCell="B82">
      <selection activeCell="R89" sqref="R89"/>
    </sheetView>
  </sheetViews>
  <sheetFormatPr defaultColWidth="9.125" defaultRowHeight="12.75"/>
  <cols>
    <col min="1" max="1" width="18.375" style="2" hidden="1" customWidth="1"/>
    <col min="2" max="2" width="63.125" style="2" customWidth="1"/>
    <col min="3" max="3" width="5.375" style="2" customWidth="1"/>
    <col min="4" max="4" width="6.125" style="2" customWidth="1"/>
    <col min="5" max="5" width="9.00390625" style="2" customWidth="1"/>
    <col min="6" max="6" width="12.625" style="2" customWidth="1"/>
    <col min="7" max="7" width="9.50390625" style="2" customWidth="1"/>
    <col min="8" max="10" width="9.625" style="2" customWidth="1"/>
    <col min="11" max="16384" width="9.125" style="2" customWidth="1"/>
  </cols>
  <sheetData>
    <row r="1" ht="12.75">
      <c r="J1" s="17" t="s">
        <v>155</v>
      </c>
    </row>
    <row r="2" ht="12.75">
      <c r="J2" s="17" t="str">
        <f>1!E2</f>
        <v>к решению Совета сельского поселения</v>
      </c>
    </row>
    <row r="3" ht="12.75">
      <c r="J3" s="17" t="str">
        <f>1!E3</f>
        <v>Кемское от 00.00.2019 года № 00</v>
      </c>
    </row>
    <row r="4" ht="12.75">
      <c r="J4" s="17" t="str">
        <f>1!E4</f>
        <v> "О бюджете сельского поселения Кемское</v>
      </c>
    </row>
    <row r="5" ht="12.75">
      <c r="J5" s="17" t="str">
        <f>1!E5</f>
        <v>на 2020 год и плановый период 2021 и 2022 годов"</v>
      </c>
    </row>
    <row r="7" spans="2:10" ht="48" customHeight="1">
      <c r="B7" s="129" t="s">
        <v>184</v>
      </c>
      <c r="C7" s="129"/>
      <c r="D7" s="129"/>
      <c r="E7" s="129"/>
      <c r="F7" s="129"/>
      <c r="G7" s="129"/>
      <c r="H7" s="129"/>
      <c r="I7" s="129"/>
      <c r="J7" s="129"/>
    </row>
    <row r="8" spans="2:10" s="25" customFormat="1" ht="12.75">
      <c r="B8" s="16"/>
      <c r="C8" s="16"/>
      <c r="D8" s="16"/>
      <c r="G8" s="24"/>
      <c r="H8" s="24"/>
      <c r="I8" s="24"/>
      <c r="J8" s="17" t="s">
        <v>159</v>
      </c>
    </row>
    <row r="9" spans="2:10" ht="12.75">
      <c r="B9" s="125" t="s">
        <v>1</v>
      </c>
      <c r="C9" s="133" t="s">
        <v>52</v>
      </c>
      <c r="D9" s="133" t="s">
        <v>50</v>
      </c>
      <c r="E9" s="111" t="s">
        <v>51</v>
      </c>
      <c r="F9" s="111" t="s">
        <v>158</v>
      </c>
      <c r="G9" s="111" t="s">
        <v>157</v>
      </c>
      <c r="H9" s="126" t="s">
        <v>0</v>
      </c>
      <c r="I9" s="127"/>
      <c r="J9" s="128"/>
    </row>
    <row r="10" spans="2:10" ht="12.75">
      <c r="B10" s="125"/>
      <c r="C10" s="134"/>
      <c r="D10" s="134"/>
      <c r="E10" s="112"/>
      <c r="F10" s="112"/>
      <c r="G10" s="112"/>
      <c r="H10" s="68" t="s">
        <v>112</v>
      </c>
      <c r="I10" s="69" t="s">
        <v>122</v>
      </c>
      <c r="J10" s="69" t="s">
        <v>186</v>
      </c>
    </row>
    <row r="11" spans="2:10" ht="12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</row>
    <row r="12" spans="2:10" ht="12.75">
      <c r="B12" s="10" t="s">
        <v>120</v>
      </c>
      <c r="C12" s="26">
        <v>837</v>
      </c>
      <c r="D12" s="26"/>
      <c r="E12" s="26"/>
      <c r="F12" s="26"/>
      <c r="G12" s="26"/>
      <c r="H12" s="27">
        <f>H13+H53+H59+H64+H84+H99+H79+H94</f>
        <v>3724.4</v>
      </c>
      <c r="I12" s="27">
        <f>I13+I53+I59+I64+I84+I99+I79+I94</f>
        <v>3273.5</v>
      </c>
      <c r="J12" s="27">
        <f>J13+J53+J59+J64+J84+J99+J79+J94</f>
        <v>3218.4</v>
      </c>
    </row>
    <row r="13" spans="2:10" ht="12.75">
      <c r="B13" s="10" t="s">
        <v>10</v>
      </c>
      <c r="C13" s="26">
        <v>837</v>
      </c>
      <c r="D13" s="28" t="s">
        <v>4</v>
      </c>
      <c r="E13" s="28"/>
      <c r="F13" s="28"/>
      <c r="G13" s="28"/>
      <c r="H13" s="27">
        <f>H14+H19+H35+H47+H43</f>
        <v>2091.8</v>
      </c>
      <c r="I13" s="27">
        <f>I14+I19+I35+I47+I43</f>
        <v>2030.1000000000001</v>
      </c>
      <c r="J13" s="27">
        <f>J14+J19+J35+J47+J43</f>
        <v>1971.4</v>
      </c>
    </row>
    <row r="14" spans="2:10" ht="26.25">
      <c r="B14" s="5" t="s">
        <v>35</v>
      </c>
      <c r="C14" s="26">
        <v>837</v>
      </c>
      <c r="D14" s="28" t="s">
        <v>4</v>
      </c>
      <c r="E14" s="28" t="s">
        <v>6</v>
      </c>
      <c r="F14" s="28"/>
      <c r="G14" s="28"/>
      <c r="H14" s="29">
        <f aca="true" t="shared" si="0" ref="H14:J15">H15</f>
        <v>540</v>
      </c>
      <c r="I14" s="29">
        <f t="shared" si="0"/>
        <v>540</v>
      </c>
      <c r="J14" s="29">
        <f t="shared" si="0"/>
        <v>540</v>
      </c>
    </row>
    <row r="15" spans="2:10" ht="12.75">
      <c r="B15" s="6" t="s">
        <v>41</v>
      </c>
      <c r="C15" s="26">
        <v>837</v>
      </c>
      <c r="D15" s="28" t="s">
        <v>4</v>
      </c>
      <c r="E15" s="28" t="s">
        <v>6</v>
      </c>
      <c r="F15" s="28" t="s">
        <v>75</v>
      </c>
      <c r="G15" s="28"/>
      <c r="H15" s="29">
        <f t="shared" si="0"/>
        <v>540</v>
      </c>
      <c r="I15" s="29">
        <f t="shared" si="0"/>
        <v>540</v>
      </c>
      <c r="J15" s="29">
        <f t="shared" si="0"/>
        <v>540</v>
      </c>
    </row>
    <row r="16" spans="2:10" ht="12.75">
      <c r="B16" s="5" t="s">
        <v>36</v>
      </c>
      <c r="C16" s="26">
        <v>837</v>
      </c>
      <c r="D16" s="28" t="s">
        <v>4</v>
      </c>
      <c r="E16" s="28" t="s">
        <v>6</v>
      </c>
      <c r="F16" s="28" t="s">
        <v>76</v>
      </c>
      <c r="G16" s="28"/>
      <c r="H16" s="29">
        <f>H18</f>
        <v>540</v>
      </c>
      <c r="I16" s="29">
        <f>I18</f>
        <v>540</v>
      </c>
      <c r="J16" s="29">
        <f>J18</f>
        <v>540</v>
      </c>
    </row>
    <row r="17" spans="2:10" ht="12.75">
      <c r="B17" s="36" t="s">
        <v>42</v>
      </c>
      <c r="C17" s="26">
        <v>837</v>
      </c>
      <c r="D17" s="28" t="s">
        <v>4</v>
      </c>
      <c r="E17" s="28" t="s">
        <v>6</v>
      </c>
      <c r="F17" s="28" t="s">
        <v>77</v>
      </c>
      <c r="G17" s="28"/>
      <c r="H17" s="29">
        <f>H16</f>
        <v>540</v>
      </c>
      <c r="I17" s="29">
        <f>I16</f>
        <v>540</v>
      </c>
      <c r="J17" s="29">
        <f>J16</f>
        <v>540</v>
      </c>
    </row>
    <row r="18" spans="2:10" ht="12.75">
      <c r="B18" s="5" t="s">
        <v>30</v>
      </c>
      <c r="C18" s="26">
        <v>837</v>
      </c>
      <c r="D18" s="28" t="s">
        <v>4</v>
      </c>
      <c r="E18" s="28" t="s">
        <v>6</v>
      </c>
      <c r="F18" s="28" t="s">
        <v>77</v>
      </c>
      <c r="G18" s="28" t="s">
        <v>27</v>
      </c>
      <c r="H18" s="29">
        <f>6!G17</f>
        <v>540</v>
      </c>
      <c r="I18" s="29">
        <f>6!H17</f>
        <v>540</v>
      </c>
      <c r="J18" s="29">
        <f>6!I17</f>
        <v>540</v>
      </c>
    </row>
    <row r="19" spans="2:10" ht="39">
      <c r="B19" s="11" t="s">
        <v>37</v>
      </c>
      <c r="C19" s="26">
        <v>837</v>
      </c>
      <c r="D19" s="28" t="s">
        <v>4</v>
      </c>
      <c r="E19" s="28" t="s">
        <v>5</v>
      </c>
      <c r="F19" s="28"/>
      <c r="G19" s="28"/>
      <c r="H19" s="29">
        <f>H20+H26+H28</f>
        <v>1423.5000000000002</v>
      </c>
      <c r="I19" s="29">
        <f>I20+I28+I25</f>
        <v>1367.3000000000002</v>
      </c>
      <c r="J19" s="29">
        <f>J20+J28+J25</f>
        <v>1308.6000000000001</v>
      </c>
    </row>
    <row r="20" spans="2:10" ht="12.75">
      <c r="B20" s="6" t="s">
        <v>41</v>
      </c>
      <c r="C20" s="26">
        <v>837</v>
      </c>
      <c r="D20" s="28" t="s">
        <v>4</v>
      </c>
      <c r="E20" s="28" t="s">
        <v>5</v>
      </c>
      <c r="F20" s="28" t="s">
        <v>75</v>
      </c>
      <c r="G20" s="28"/>
      <c r="H20" s="29">
        <f>H21</f>
        <v>1365.8000000000002</v>
      </c>
      <c r="I20" s="29">
        <f>I21</f>
        <v>1311.2</v>
      </c>
      <c r="J20" s="29">
        <f>J21</f>
        <v>1252.5</v>
      </c>
    </row>
    <row r="21" spans="2:10" ht="12.75">
      <c r="B21" s="36" t="s">
        <v>42</v>
      </c>
      <c r="C21" s="26">
        <v>837</v>
      </c>
      <c r="D21" s="28" t="s">
        <v>4</v>
      </c>
      <c r="E21" s="28" t="s">
        <v>5</v>
      </c>
      <c r="F21" s="28" t="s">
        <v>78</v>
      </c>
      <c r="G21" s="28"/>
      <c r="H21" s="29">
        <f>H22+H23+H24</f>
        <v>1365.8000000000002</v>
      </c>
      <c r="I21" s="29">
        <f>I22+I23+I24</f>
        <v>1311.2</v>
      </c>
      <c r="J21" s="29">
        <f>J22+J23+J24</f>
        <v>1252.5</v>
      </c>
    </row>
    <row r="22" spans="2:10" ht="12.75">
      <c r="B22" s="5" t="s">
        <v>30</v>
      </c>
      <c r="C22" s="26">
        <v>837</v>
      </c>
      <c r="D22" s="28" t="s">
        <v>4</v>
      </c>
      <c r="E22" s="28" t="s">
        <v>5</v>
      </c>
      <c r="F22" s="28" t="s">
        <v>78</v>
      </c>
      <c r="G22" s="28" t="s">
        <v>27</v>
      </c>
      <c r="H22" s="29">
        <f>6!G21</f>
        <v>810.2</v>
      </c>
      <c r="I22" s="29">
        <f>6!H21</f>
        <v>810.2</v>
      </c>
      <c r="J22" s="29">
        <f>6!I21</f>
        <v>810.2</v>
      </c>
    </row>
    <row r="23" spans="2:10" ht="26.25">
      <c r="B23" s="5" t="s">
        <v>44</v>
      </c>
      <c r="C23" s="26">
        <v>837</v>
      </c>
      <c r="D23" s="28" t="s">
        <v>4</v>
      </c>
      <c r="E23" s="28" t="s">
        <v>5</v>
      </c>
      <c r="F23" s="28" t="s">
        <v>78</v>
      </c>
      <c r="G23" s="28" t="s">
        <v>28</v>
      </c>
      <c r="H23" s="29">
        <f>6!G22</f>
        <v>545.6</v>
      </c>
      <c r="I23" s="29">
        <f>6!H22</f>
        <v>489</v>
      </c>
      <c r="J23" s="29">
        <f>6!I22</f>
        <v>430.3</v>
      </c>
    </row>
    <row r="24" spans="2:10" ht="12.75">
      <c r="B24" s="5" t="s">
        <v>26</v>
      </c>
      <c r="C24" s="26">
        <v>837</v>
      </c>
      <c r="D24" s="28" t="s">
        <v>4</v>
      </c>
      <c r="E24" s="28" t="s">
        <v>5</v>
      </c>
      <c r="F24" s="28" t="s">
        <v>78</v>
      </c>
      <c r="G24" s="28" t="s">
        <v>29</v>
      </c>
      <c r="H24" s="29">
        <f>6!G23</f>
        <v>10</v>
      </c>
      <c r="I24" s="29">
        <f>6!H23</f>
        <v>12</v>
      </c>
      <c r="J24" s="29">
        <f>6!I23</f>
        <v>12</v>
      </c>
    </row>
    <row r="25" spans="2:10" ht="12.75">
      <c r="B25" s="5" t="s">
        <v>43</v>
      </c>
      <c r="C25" s="26">
        <v>837</v>
      </c>
      <c r="D25" s="28" t="s">
        <v>4</v>
      </c>
      <c r="E25" s="28" t="s">
        <v>5</v>
      </c>
      <c r="F25" s="28" t="s">
        <v>88</v>
      </c>
      <c r="G25" s="28"/>
      <c r="H25" s="29">
        <f aca="true" t="shared" si="1" ref="H25:J26">H26</f>
        <v>2</v>
      </c>
      <c r="I25" s="29">
        <f t="shared" si="1"/>
        <v>0.4</v>
      </c>
      <c r="J25" s="29">
        <f t="shared" si="1"/>
        <v>0.4</v>
      </c>
    </row>
    <row r="26" spans="2:10" ht="66">
      <c r="B26" s="5" t="s">
        <v>163</v>
      </c>
      <c r="C26" s="26">
        <v>837</v>
      </c>
      <c r="D26" s="28" t="s">
        <v>4</v>
      </c>
      <c r="E26" s="28" t="s">
        <v>5</v>
      </c>
      <c r="F26" s="28" t="s">
        <v>227</v>
      </c>
      <c r="G26" s="28"/>
      <c r="H26" s="29">
        <f t="shared" si="1"/>
        <v>2</v>
      </c>
      <c r="I26" s="29">
        <f t="shared" si="1"/>
        <v>0.4</v>
      </c>
      <c r="J26" s="29">
        <f t="shared" si="1"/>
        <v>0.4</v>
      </c>
    </row>
    <row r="27" spans="2:10" ht="26.25">
      <c r="B27" s="5" t="s">
        <v>44</v>
      </c>
      <c r="C27" s="26">
        <v>837</v>
      </c>
      <c r="D27" s="28" t="s">
        <v>4</v>
      </c>
      <c r="E27" s="28" t="s">
        <v>5</v>
      </c>
      <c r="F27" s="28" t="s">
        <v>227</v>
      </c>
      <c r="G27" s="28" t="s">
        <v>28</v>
      </c>
      <c r="H27" s="29">
        <f>6!G26</f>
        <v>2</v>
      </c>
      <c r="I27" s="29">
        <v>0.4</v>
      </c>
      <c r="J27" s="29">
        <v>0.4</v>
      </c>
    </row>
    <row r="28" spans="2:10" ht="12.75">
      <c r="B28" s="5" t="s">
        <v>53</v>
      </c>
      <c r="C28" s="26">
        <v>837</v>
      </c>
      <c r="D28" s="28" t="s">
        <v>4</v>
      </c>
      <c r="E28" s="28" t="s">
        <v>5</v>
      </c>
      <c r="F28" s="28" t="s">
        <v>79</v>
      </c>
      <c r="G28" s="28"/>
      <c r="H28" s="29">
        <f>H29+H32</f>
        <v>55.7</v>
      </c>
      <c r="I28" s="29">
        <f>I29+I32</f>
        <v>55.7</v>
      </c>
      <c r="J28" s="29">
        <f>J29+J32</f>
        <v>55.7</v>
      </c>
    </row>
    <row r="29" spans="2:10" ht="26.25">
      <c r="B29" s="5" t="s">
        <v>70</v>
      </c>
      <c r="C29" s="26">
        <v>837</v>
      </c>
      <c r="D29" s="28" t="s">
        <v>4</v>
      </c>
      <c r="E29" s="28" t="s">
        <v>5</v>
      </c>
      <c r="F29" s="28" t="s">
        <v>80</v>
      </c>
      <c r="G29" s="28"/>
      <c r="H29" s="29">
        <f aca="true" t="shared" si="2" ref="H29:J30">H30</f>
        <v>52</v>
      </c>
      <c r="I29" s="29">
        <f t="shared" si="2"/>
        <v>52</v>
      </c>
      <c r="J29" s="29">
        <f t="shared" si="2"/>
        <v>52</v>
      </c>
    </row>
    <row r="30" spans="2:10" ht="26.25">
      <c r="B30" s="5" t="s">
        <v>137</v>
      </c>
      <c r="C30" s="26">
        <v>837</v>
      </c>
      <c r="D30" s="28" t="s">
        <v>4</v>
      </c>
      <c r="E30" s="28" t="s">
        <v>5</v>
      </c>
      <c r="F30" s="28" t="s">
        <v>81</v>
      </c>
      <c r="G30" s="28"/>
      <c r="H30" s="29">
        <f t="shared" si="2"/>
        <v>52</v>
      </c>
      <c r="I30" s="29">
        <f t="shared" si="2"/>
        <v>52</v>
      </c>
      <c r="J30" s="29">
        <f t="shared" si="2"/>
        <v>52</v>
      </c>
    </row>
    <row r="31" spans="2:10" ht="12.75">
      <c r="B31" s="5" t="s">
        <v>40</v>
      </c>
      <c r="C31" s="26">
        <v>837</v>
      </c>
      <c r="D31" s="28" t="s">
        <v>4</v>
      </c>
      <c r="E31" s="28" t="s">
        <v>5</v>
      </c>
      <c r="F31" s="28" t="s">
        <v>81</v>
      </c>
      <c r="G31" s="28" t="s">
        <v>31</v>
      </c>
      <c r="H31" s="29">
        <f>6!G30</f>
        <v>52</v>
      </c>
      <c r="I31" s="29">
        <f>6!H30</f>
        <v>52</v>
      </c>
      <c r="J31" s="29">
        <f>6!I30</f>
        <v>52</v>
      </c>
    </row>
    <row r="32" spans="2:10" ht="26.25">
      <c r="B32" s="5" t="s">
        <v>98</v>
      </c>
      <c r="C32" s="26">
        <v>837</v>
      </c>
      <c r="D32" s="28" t="s">
        <v>4</v>
      </c>
      <c r="E32" s="28" t="s">
        <v>5</v>
      </c>
      <c r="F32" s="28" t="s">
        <v>99</v>
      </c>
      <c r="G32" s="28"/>
      <c r="H32" s="29">
        <f aca="true" t="shared" si="3" ref="H32:J33">H33</f>
        <v>3.7</v>
      </c>
      <c r="I32" s="29">
        <f t="shared" si="3"/>
        <v>3.7</v>
      </c>
      <c r="J32" s="29">
        <f t="shared" si="3"/>
        <v>3.7</v>
      </c>
    </row>
    <row r="33" spans="2:10" ht="26.25">
      <c r="B33" s="5" t="s">
        <v>137</v>
      </c>
      <c r="C33" s="26">
        <v>837</v>
      </c>
      <c r="D33" s="28" t="s">
        <v>4</v>
      </c>
      <c r="E33" s="28" t="s">
        <v>5</v>
      </c>
      <c r="F33" s="28" t="s">
        <v>100</v>
      </c>
      <c r="G33" s="28"/>
      <c r="H33" s="29">
        <f t="shared" si="3"/>
        <v>3.7</v>
      </c>
      <c r="I33" s="29">
        <f t="shared" si="3"/>
        <v>3.7</v>
      </c>
      <c r="J33" s="29">
        <f t="shared" si="3"/>
        <v>3.7</v>
      </c>
    </row>
    <row r="34" spans="2:10" ht="12.75">
      <c r="B34" s="5" t="s">
        <v>40</v>
      </c>
      <c r="C34" s="26">
        <v>837</v>
      </c>
      <c r="D34" s="28" t="s">
        <v>4</v>
      </c>
      <c r="E34" s="28" t="s">
        <v>5</v>
      </c>
      <c r="F34" s="28" t="s">
        <v>100</v>
      </c>
      <c r="G34" s="28" t="s">
        <v>31</v>
      </c>
      <c r="H34" s="29">
        <f>6!G33</f>
        <v>3.7</v>
      </c>
      <c r="I34" s="29">
        <f>6!H33</f>
        <v>3.7</v>
      </c>
      <c r="J34" s="29">
        <f>6!I33</f>
        <v>3.7</v>
      </c>
    </row>
    <row r="35" spans="2:10" ht="26.25">
      <c r="B35" s="20" t="s">
        <v>56</v>
      </c>
      <c r="C35" s="26">
        <v>837</v>
      </c>
      <c r="D35" s="30" t="s">
        <v>4</v>
      </c>
      <c r="E35" s="30" t="s">
        <v>22</v>
      </c>
      <c r="F35" s="31"/>
      <c r="G35" s="28"/>
      <c r="H35" s="27">
        <f>H36</f>
        <v>116.8</v>
      </c>
      <c r="I35" s="27">
        <f>I36</f>
        <v>116.8</v>
      </c>
      <c r="J35" s="27">
        <f>J36</f>
        <v>116.8</v>
      </c>
    </row>
    <row r="36" spans="2:10" ht="12.75">
      <c r="B36" s="5" t="s">
        <v>53</v>
      </c>
      <c r="C36" s="26">
        <v>837</v>
      </c>
      <c r="D36" s="28" t="s">
        <v>4</v>
      </c>
      <c r="E36" s="28" t="s">
        <v>22</v>
      </c>
      <c r="F36" s="28" t="s">
        <v>79</v>
      </c>
      <c r="G36" s="28"/>
      <c r="H36" s="29">
        <f>H38+H41</f>
        <v>116.8</v>
      </c>
      <c r="I36" s="29">
        <f>I38+I41</f>
        <v>116.8</v>
      </c>
      <c r="J36" s="29">
        <f>J38+J41</f>
        <v>116.8</v>
      </c>
    </row>
    <row r="37" spans="2:10" ht="52.5">
      <c r="B37" s="5" t="s">
        <v>160</v>
      </c>
      <c r="C37" s="26">
        <v>837</v>
      </c>
      <c r="D37" s="28" t="s">
        <v>4</v>
      </c>
      <c r="E37" s="28" t="s">
        <v>22</v>
      </c>
      <c r="F37" s="28" t="s">
        <v>84</v>
      </c>
      <c r="G37" s="28"/>
      <c r="H37" s="29">
        <f aca="true" t="shared" si="4" ref="H37:J38">H38</f>
        <v>82.5</v>
      </c>
      <c r="I37" s="29">
        <f t="shared" si="4"/>
        <v>82.5</v>
      </c>
      <c r="J37" s="29">
        <f t="shared" si="4"/>
        <v>82.5</v>
      </c>
    </row>
    <row r="38" spans="2:10" ht="26.25">
      <c r="B38" s="5" t="s">
        <v>137</v>
      </c>
      <c r="C38" s="26">
        <v>837</v>
      </c>
      <c r="D38" s="28" t="s">
        <v>4</v>
      </c>
      <c r="E38" s="28" t="s">
        <v>22</v>
      </c>
      <c r="F38" s="28" t="s">
        <v>85</v>
      </c>
      <c r="G38" s="28"/>
      <c r="H38" s="29">
        <f t="shared" si="4"/>
        <v>82.5</v>
      </c>
      <c r="I38" s="29">
        <f t="shared" si="4"/>
        <v>82.5</v>
      </c>
      <c r="J38" s="29">
        <f t="shared" si="4"/>
        <v>82.5</v>
      </c>
    </row>
    <row r="39" spans="2:10" ht="12.75">
      <c r="B39" s="5" t="s">
        <v>40</v>
      </c>
      <c r="C39" s="26">
        <v>837</v>
      </c>
      <c r="D39" s="28" t="s">
        <v>4</v>
      </c>
      <c r="E39" s="28" t="s">
        <v>22</v>
      </c>
      <c r="F39" s="28" t="s">
        <v>85</v>
      </c>
      <c r="G39" s="28" t="s">
        <v>31</v>
      </c>
      <c r="H39" s="29">
        <f>6!G38</f>
        <v>82.5</v>
      </c>
      <c r="I39" s="29">
        <f>6!H38</f>
        <v>82.5</v>
      </c>
      <c r="J39" s="29">
        <f>6!I38</f>
        <v>82.5</v>
      </c>
    </row>
    <row r="40" spans="2:10" ht="26.25">
      <c r="B40" s="5" t="s">
        <v>74</v>
      </c>
      <c r="C40" s="26">
        <v>837</v>
      </c>
      <c r="D40" s="28" t="s">
        <v>4</v>
      </c>
      <c r="E40" s="28" t="s">
        <v>22</v>
      </c>
      <c r="F40" s="28" t="s">
        <v>86</v>
      </c>
      <c r="G40" s="28"/>
      <c r="H40" s="29">
        <f aca="true" t="shared" si="5" ref="H40:J41">H41</f>
        <v>34.3</v>
      </c>
      <c r="I40" s="29">
        <f t="shared" si="5"/>
        <v>34.3</v>
      </c>
      <c r="J40" s="29">
        <f t="shared" si="5"/>
        <v>34.3</v>
      </c>
    </row>
    <row r="41" spans="2:10" ht="26.25">
      <c r="B41" s="5" t="s">
        <v>137</v>
      </c>
      <c r="C41" s="26">
        <v>837</v>
      </c>
      <c r="D41" s="28" t="s">
        <v>4</v>
      </c>
      <c r="E41" s="28" t="s">
        <v>22</v>
      </c>
      <c r="F41" s="28" t="s">
        <v>87</v>
      </c>
      <c r="G41" s="28"/>
      <c r="H41" s="29">
        <f t="shared" si="5"/>
        <v>34.3</v>
      </c>
      <c r="I41" s="29">
        <f t="shared" si="5"/>
        <v>34.3</v>
      </c>
      <c r="J41" s="29">
        <f t="shared" si="5"/>
        <v>34.3</v>
      </c>
    </row>
    <row r="42" spans="2:10" ht="12.75">
      <c r="B42" s="5" t="s">
        <v>40</v>
      </c>
      <c r="C42" s="26">
        <v>837</v>
      </c>
      <c r="D42" s="28" t="s">
        <v>4</v>
      </c>
      <c r="E42" s="28" t="s">
        <v>22</v>
      </c>
      <c r="F42" s="28" t="s">
        <v>87</v>
      </c>
      <c r="G42" s="28" t="s">
        <v>31</v>
      </c>
      <c r="H42" s="29">
        <f>6!G41</f>
        <v>34.3</v>
      </c>
      <c r="I42" s="29">
        <f>6!H41</f>
        <v>34.3</v>
      </c>
      <c r="J42" s="29">
        <f>6!I41</f>
        <v>34.3</v>
      </c>
    </row>
    <row r="43" spans="2:10" ht="12.75">
      <c r="B43" s="8" t="s">
        <v>34</v>
      </c>
      <c r="C43" s="26">
        <v>837</v>
      </c>
      <c r="D43" s="28" t="s">
        <v>4</v>
      </c>
      <c r="E43" s="28" t="s">
        <v>33</v>
      </c>
      <c r="F43" s="28"/>
      <c r="G43" s="28"/>
      <c r="H43" s="27">
        <f aca="true" t="shared" si="6" ref="H43:J45">H44</f>
        <v>3</v>
      </c>
      <c r="I43" s="27">
        <f t="shared" si="6"/>
        <v>3</v>
      </c>
      <c r="J43" s="27">
        <f t="shared" si="6"/>
        <v>3</v>
      </c>
    </row>
    <row r="44" spans="2:10" ht="12.75">
      <c r="B44" s="8" t="s">
        <v>34</v>
      </c>
      <c r="C44" s="26">
        <v>837</v>
      </c>
      <c r="D44" s="28" t="s">
        <v>4</v>
      </c>
      <c r="E44" s="28" t="s">
        <v>33</v>
      </c>
      <c r="F44" s="28" t="s">
        <v>125</v>
      </c>
      <c r="G44" s="28"/>
      <c r="H44" s="29">
        <f t="shared" si="6"/>
        <v>3</v>
      </c>
      <c r="I44" s="29">
        <f t="shared" si="6"/>
        <v>3</v>
      </c>
      <c r="J44" s="29">
        <f t="shared" si="6"/>
        <v>3</v>
      </c>
    </row>
    <row r="45" spans="2:10" ht="12.75">
      <c r="B45" s="8" t="s">
        <v>126</v>
      </c>
      <c r="C45" s="26">
        <v>837</v>
      </c>
      <c r="D45" s="28" t="s">
        <v>4</v>
      </c>
      <c r="E45" s="28" t="s">
        <v>33</v>
      </c>
      <c r="F45" s="28" t="s">
        <v>127</v>
      </c>
      <c r="G45" s="28"/>
      <c r="H45" s="29">
        <f t="shared" si="6"/>
        <v>3</v>
      </c>
      <c r="I45" s="29">
        <f t="shared" si="6"/>
        <v>3</v>
      </c>
      <c r="J45" s="29">
        <f t="shared" si="6"/>
        <v>3</v>
      </c>
    </row>
    <row r="46" spans="2:10" ht="12.75">
      <c r="B46" s="5" t="s">
        <v>128</v>
      </c>
      <c r="C46" s="26">
        <v>837</v>
      </c>
      <c r="D46" s="28" t="s">
        <v>4</v>
      </c>
      <c r="E46" s="28" t="s">
        <v>33</v>
      </c>
      <c r="F46" s="28" t="s">
        <v>127</v>
      </c>
      <c r="G46" s="28" t="s">
        <v>129</v>
      </c>
      <c r="H46" s="29">
        <f>6!G45</f>
        <v>3</v>
      </c>
      <c r="I46" s="29">
        <f>6!H45</f>
        <v>3</v>
      </c>
      <c r="J46" s="29">
        <f>6!I45</f>
        <v>3</v>
      </c>
    </row>
    <row r="47" spans="2:10" ht="12.75">
      <c r="B47" s="5" t="s">
        <v>23</v>
      </c>
      <c r="C47" s="26">
        <v>837</v>
      </c>
      <c r="D47" s="28" t="s">
        <v>4</v>
      </c>
      <c r="E47" s="28" t="s">
        <v>24</v>
      </c>
      <c r="F47" s="28"/>
      <c r="G47" s="28"/>
      <c r="H47" s="27">
        <f>H48</f>
        <v>8.5</v>
      </c>
      <c r="I47" s="27">
        <f>I48</f>
        <v>3</v>
      </c>
      <c r="J47" s="27">
        <f>J48</f>
        <v>3</v>
      </c>
    </row>
    <row r="48" spans="2:10" ht="26.25">
      <c r="B48" s="5" t="s">
        <v>59</v>
      </c>
      <c r="C48" s="26">
        <v>837</v>
      </c>
      <c r="D48" s="28" t="s">
        <v>4</v>
      </c>
      <c r="E48" s="28" t="s">
        <v>24</v>
      </c>
      <c r="F48" s="28" t="s">
        <v>89</v>
      </c>
      <c r="G48" s="28"/>
      <c r="H48" s="29">
        <f>H49+H51</f>
        <v>8.5</v>
      </c>
      <c r="I48" s="29">
        <f>I49+I51</f>
        <v>3</v>
      </c>
      <c r="J48" s="29">
        <f>J49+J51</f>
        <v>3</v>
      </c>
    </row>
    <row r="49" spans="2:10" ht="26.25">
      <c r="B49" s="5" t="s">
        <v>60</v>
      </c>
      <c r="C49" s="26">
        <v>837</v>
      </c>
      <c r="D49" s="28" t="s">
        <v>4</v>
      </c>
      <c r="E49" s="28" t="s">
        <v>24</v>
      </c>
      <c r="F49" s="28" t="s">
        <v>90</v>
      </c>
      <c r="G49" s="28"/>
      <c r="H49" s="29">
        <f aca="true" t="shared" si="7" ref="H49:J51">H50</f>
        <v>3</v>
      </c>
      <c r="I49" s="29">
        <f t="shared" si="7"/>
        <v>3</v>
      </c>
      <c r="J49" s="29">
        <f t="shared" si="7"/>
        <v>3</v>
      </c>
    </row>
    <row r="50" spans="2:10" ht="12.75">
      <c r="B50" s="5" t="s">
        <v>26</v>
      </c>
      <c r="C50" s="26">
        <v>837</v>
      </c>
      <c r="D50" s="28" t="s">
        <v>4</v>
      </c>
      <c r="E50" s="28" t="s">
        <v>24</v>
      </c>
      <c r="F50" s="28" t="s">
        <v>90</v>
      </c>
      <c r="G50" s="28" t="s">
        <v>29</v>
      </c>
      <c r="H50" s="29">
        <f>6!G49</f>
        <v>3</v>
      </c>
      <c r="I50" s="29">
        <f>6!H49</f>
        <v>3</v>
      </c>
      <c r="J50" s="29">
        <f>6!I49</f>
        <v>3</v>
      </c>
    </row>
    <row r="51" spans="2:10" ht="12.75">
      <c r="B51" s="5" t="s">
        <v>23</v>
      </c>
      <c r="C51" s="26">
        <v>837</v>
      </c>
      <c r="D51" s="28" t="s">
        <v>4</v>
      </c>
      <c r="E51" s="28" t="s">
        <v>24</v>
      </c>
      <c r="F51" s="28" t="s">
        <v>231</v>
      </c>
      <c r="G51" s="28"/>
      <c r="H51" s="29">
        <f t="shared" si="7"/>
        <v>5.5</v>
      </c>
      <c r="I51" s="29">
        <f t="shared" si="7"/>
        <v>0</v>
      </c>
      <c r="J51" s="29">
        <f t="shared" si="7"/>
        <v>0</v>
      </c>
    </row>
    <row r="52" spans="2:10" ht="26.25">
      <c r="B52" s="5" t="s">
        <v>230</v>
      </c>
      <c r="C52" s="26">
        <v>837</v>
      </c>
      <c r="D52" s="28" t="s">
        <v>4</v>
      </c>
      <c r="E52" s="28" t="s">
        <v>24</v>
      </c>
      <c r="F52" s="28" t="s">
        <v>231</v>
      </c>
      <c r="G52" s="28" t="s">
        <v>28</v>
      </c>
      <c r="H52" s="29">
        <f>6!G51</f>
        <v>5.5</v>
      </c>
      <c r="I52" s="29">
        <f>6!H51</f>
        <v>0</v>
      </c>
      <c r="J52" s="29">
        <f>6!I51</f>
        <v>0</v>
      </c>
    </row>
    <row r="53" spans="2:10" ht="12.75">
      <c r="B53" s="10" t="s">
        <v>11</v>
      </c>
      <c r="C53" s="26">
        <v>837</v>
      </c>
      <c r="D53" s="28" t="s">
        <v>6</v>
      </c>
      <c r="E53" s="28"/>
      <c r="F53" s="28"/>
      <c r="G53" s="28"/>
      <c r="H53" s="27">
        <f aca="true" t="shared" si="8" ref="H53:J55">H54</f>
        <v>93.5</v>
      </c>
      <c r="I53" s="27">
        <f t="shared" si="8"/>
        <v>94.4</v>
      </c>
      <c r="J53" s="27">
        <f t="shared" si="8"/>
        <v>98</v>
      </c>
    </row>
    <row r="54" spans="2:10" ht="12.75">
      <c r="B54" s="5" t="s">
        <v>38</v>
      </c>
      <c r="C54" s="26">
        <v>837</v>
      </c>
      <c r="D54" s="28" t="s">
        <v>6</v>
      </c>
      <c r="E54" s="28" t="s">
        <v>7</v>
      </c>
      <c r="F54" s="28"/>
      <c r="G54" s="28"/>
      <c r="H54" s="29">
        <f>H55</f>
        <v>93.5</v>
      </c>
      <c r="I54" s="29">
        <f>I55</f>
        <v>94.4</v>
      </c>
      <c r="J54" s="29">
        <f t="shared" si="8"/>
        <v>98</v>
      </c>
    </row>
    <row r="55" spans="2:10" ht="12.75">
      <c r="B55" s="5" t="s">
        <v>43</v>
      </c>
      <c r="C55" s="26">
        <v>837</v>
      </c>
      <c r="D55" s="28" t="s">
        <v>6</v>
      </c>
      <c r="E55" s="28" t="s">
        <v>7</v>
      </c>
      <c r="F55" s="28" t="s">
        <v>88</v>
      </c>
      <c r="G55" s="28"/>
      <c r="H55" s="29">
        <f>H56</f>
        <v>93.5</v>
      </c>
      <c r="I55" s="29">
        <f>I56</f>
        <v>94.4</v>
      </c>
      <c r="J55" s="29">
        <f t="shared" si="8"/>
        <v>98</v>
      </c>
    </row>
    <row r="56" spans="2:10" ht="26.25">
      <c r="B56" s="5" t="s">
        <v>164</v>
      </c>
      <c r="C56" s="26">
        <v>837</v>
      </c>
      <c r="D56" s="28" t="s">
        <v>6</v>
      </c>
      <c r="E56" s="28" t="s">
        <v>7</v>
      </c>
      <c r="F56" s="28" t="s">
        <v>91</v>
      </c>
      <c r="G56" s="28"/>
      <c r="H56" s="29">
        <f>H57+H58</f>
        <v>93.5</v>
      </c>
      <c r="I56" s="29">
        <f>I57+I58</f>
        <v>94.4</v>
      </c>
      <c r="J56" s="29">
        <f>J57+J58</f>
        <v>98</v>
      </c>
    </row>
    <row r="57" spans="2:10" ht="12.75">
      <c r="B57" s="5" t="s">
        <v>30</v>
      </c>
      <c r="C57" s="26">
        <v>837</v>
      </c>
      <c r="D57" s="28" t="s">
        <v>6</v>
      </c>
      <c r="E57" s="28" t="s">
        <v>7</v>
      </c>
      <c r="F57" s="28" t="s">
        <v>91</v>
      </c>
      <c r="G57" s="28" t="s">
        <v>27</v>
      </c>
      <c r="H57" s="29">
        <f>6!G56</f>
        <v>88.5</v>
      </c>
      <c r="I57" s="29">
        <f>6!H56</f>
        <v>89.4</v>
      </c>
      <c r="J57" s="29">
        <f>6!I56</f>
        <v>93</v>
      </c>
    </row>
    <row r="58" spans="2:10" ht="26.25">
      <c r="B58" s="5" t="s">
        <v>44</v>
      </c>
      <c r="C58" s="26">
        <v>837</v>
      </c>
      <c r="D58" s="28" t="s">
        <v>6</v>
      </c>
      <c r="E58" s="28" t="s">
        <v>7</v>
      </c>
      <c r="F58" s="28" t="s">
        <v>91</v>
      </c>
      <c r="G58" s="28" t="s">
        <v>28</v>
      </c>
      <c r="H58" s="29">
        <f>6!G57</f>
        <v>5</v>
      </c>
      <c r="I58" s="29">
        <f>6!H57</f>
        <v>5</v>
      </c>
      <c r="J58" s="29">
        <f>6!I57</f>
        <v>5</v>
      </c>
    </row>
    <row r="59" spans="2:10" ht="26.25">
      <c r="B59" s="10" t="s">
        <v>12</v>
      </c>
      <c r="C59" s="26">
        <v>837</v>
      </c>
      <c r="D59" s="28" t="s">
        <v>7</v>
      </c>
      <c r="E59" s="28"/>
      <c r="F59" s="28"/>
      <c r="G59" s="28"/>
      <c r="H59" s="27">
        <f aca="true" t="shared" si="9" ref="H59:J62">H60</f>
        <v>30</v>
      </c>
      <c r="I59" s="27">
        <f t="shared" si="9"/>
        <v>30</v>
      </c>
      <c r="J59" s="27">
        <f t="shared" si="9"/>
        <v>30</v>
      </c>
    </row>
    <row r="60" spans="2:10" ht="12.75">
      <c r="B60" s="5" t="s">
        <v>62</v>
      </c>
      <c r="C60" s="26">
        <v>837</v>
      </c>
      <c r="D60" s="28" t="s">
        <v>7</v>
      </c>
      <c r="E60" s="28" t="s">
        <v>13</v>
      </c>
      <c r="F60" s="28"/>
      <c r="G60" s="28"/>
      <c r="H60" s="29">
        <f>H62</f>
        <v>30</v>
      </c>
      <c r="I60" s="29">
        <f>I62</f>
        <v>30</v>
      </c>
      <c r="J60" s="29">
        <f>J62</f>
        <v>30</v>
      </c>
    </row>
    <row r="61" spans="2:10" ht="12.75">
      <c r="B61" s="5" t="s">
        <v>161</v>
      </c>
      <c r="C61" s="26">
        <v>837</v>
      </c>
      <c r="D61" s="28" t="s">
        <v>7</v>
      </c>
      <c r="E61" s="28" t="s">
        <v>13</v>
      </c>
      <c r="F61" s="28" t="s">
        <v>121</v>
      </c>
      <c r="G61" s="28"/>
      <c r="H61" s="29">
        <f>H62</f>
        <v>30</v>
      </c>
      <c r="I61" s="29">
        <f>I62</f>
        <v>30</v>
      </c>
      <c r="J61" s="29">
        <f>J62</f>
        <v>30</v>
      </c>
    </row>
    <row r="62" spans="2:10" ht="12.75">
      <c r="B62" s="36" t="s">
        <v>162</v>
      </c>
      <c r="C62" s="26">
        <v>837</v>
      </c>
      <c r="D62" s="28" t="s">
        <v>7</v>
      </c>
      <c r="E62" s="28" t="s">
        <v>13</v>
      </c>
      <c r="F62" s="28" t="s">
        <v>92</v>
      </c>
      <c r="G62" s="28"/>
      <c r="H62" s="29">
        <f t="shared" si="9"/>
        <v>30</v>
      </c>
      <c r="I62" s="29">
        <f t="shared" si="9"/>
        <v>30</v>
      </c>
      <c r="J62" s="29">
        <f t="shared" si="9"/>
        <v>30</v>
      </c>
    </row>
    <row r="63" spans="2:10" ht="26.25">
      <c r="B63" s="5" t="s">
        <v>44</v>
      </c>
      <c r="C63" s="26">
        <v>837</v>
      </c>
      <c r="D63" s="28" t="s">
        <v>7</v>
      </c>
      <c r="E63" s="28" t="s">
        <v>13</v>
      </c>
      <c r="F63" s="28" t="s">
        <v>92</v>
      </c>
      <c r="G63" s="28" t="s">
        <v>28</v>
      </c>
      <c r="H63" s="29">
        <f>6!G62</f>
        <v>30</v>
      </c>
      <c r="I63" s="29">
        <f>6!H62</f>
        <v>30</v>
      </c>
      <c r="J63" s="29">
        <f>6!I62</f>
        <v>30</v>
      </c>
    </row>
    <row r="64" spans="2:10" ht="12.75">
      <c r="B64" s="10" t="s">
        <v>14</v>
      </c>
      <c r="C64" s="26">
        <v>837</v>
      </c>
      <c r="D64" s="28" t="s">
        <v>8</v>
      </c>
      <c r="E64" s="28"/>
      <c r="F64" s="28"/>
      <c r="G64" s="28"/>
      <c r="H64" s="27">
        <f>H69+H65</f>
        <v>593.7</v>
      </c>
      <c r="I64" s="27">
        <f>I69+I65</f>
        <v>318.1</v>
      </c>
      <c r="J64" s="27">
        <f>J69+J65</f>
        <v>318.1</v>
      </c>
    </row>
    <row r="65" spans="2:10" ht="12.75">
      <c r="B65" s="5" t="s">
        <v>63</v>
      </c>
      <c r="C65" s="26">
        <v>837</v>
      </c>
      <c r="D65" s="28" t="s">
        <v>8</v>
      </c>
      <c r="E65" s="28" t="s">
        <v>6</v>
      </c>
      <c r="F65" s="28"/>
      <c r="G65" s="28"/>
      <c r="H65" s="29">
        <f aca="true" t="shared" si="10" ref="H65:J67">H66</f>
        <v>173.1</v>
      </c>
      <c r="I65" s="29">
        <f t="shared" si="10"/>
        <v>173.1</v>
      </c>
      <c r="J65" s="29">
        <f t="shared" si="10"/>
        <v>173.1</v>
      </c>
    </row>
    <row r="66" spans="2:10" ht="12.75">
      <c r="B66" s="5" t="s">
        <v>64</v>
      </c>
      <c r="C66" s="26">
        <v>837</v>
      </c>
      <c r="D66" s="28" t="s">
        <v>8</v>
      </c>
      <c r="E66" s="28" t="s">
        <v>6</v>
      </c>
      <c r="F66" s="28" t="s">
        <v>113</v>
      </c>
      <c r="G66" s="28"/>
      <c r="H66" s="29">
        <f t="shared" si="10"/>
        <v>173.1</v>
      </c>
      <c r="I66" s="29">
        <f t="shared" si="10"/>
        <v>173.1</v>
      </c>
      <c r="J66" s="29">
        <f t="shared" si="10"/>
        <v>173.1</v>
      </c>
    </row>
    <row r="67" spans="2:10" ht="12.75">
      <c r="B67" s="5" t="s">
        <v>149</v>
      </c>
      <c r="C67" s="26">
        <v>837</v>
      </c>
      <c r="D67" s="28" t="s">
        <v>8</v>
      </c>
      <c r="E67" s="28" t="s">
        <v>6</v>
      </c>
      <c r="F67" s="28" t="s">
        <v>114</v>
      </c>
      <c r="G67" s="28"/>
      <c r="H67" s="29">
        <f t="shared" si="10"/>
        <v>173.1</v>
      </c>
      <c r="I67" s="29">
        <f t="shared" si="10"/>
        <v>173.1</v>
      </c>
      <c r="J67" s="29">
        <f t="shared" si="10"/>
        <v>173.1</v>
      </c>
    </row>
    <row r="68" spans="2:10" ht="26.25">
      <c r="B68" s="5" t="s">
        <v>44</v>
      </c>
      <c r="C68" s="26">
        <v>837</v>
      </c>
      <c r="D68" s="28" t="s">
        <v>8</v>
      </c>
      <c r="E68" s="28" t="s">
        <v>6</v>
      </c>
      <c r="F68" s="28" t="s">
        <v>114</v>
      </c>
      <c r="G68" s="28" t="s">
        <v>28</v>
      </c>
      <c r="H68" s="29">
        <f>6!G67</f>
        <v>173.1</v>
      </c>
      <c r="I68" s="29">
        <f>6!G67</f>
        <v>173.1</v>
      </c>
      <c r="J68" s="29">
        <f>6!H67</f>
        <v>173.1</v>
      </c>
    </row>
    <row r="69" spans="2:10" ht="12.75">
      <c r="B69" s="5" t="s">
        <v>39</v>
      </c>
      <c r="C69" s="26">
        <v>837</v>
      </c>
      <c r="D69" s="28" t="s">
        <v>8</v>
      </c>
      <c r="E69" s="28" t="s">
        <v>7</v>
      </c>
      <c r="F69" s="28"/>
      <c r="G69" s="28"/>
      <c r="H69" s="29">
        <f>H70</f>
        <v>420.6</v>
      </c>
      <c r="I69" s="29">
        <f>I70</f>
        <v>145</v>
      </c>
      <c r="J69" s="29">
        <f>J70</f>
        <v>145</v>
      </c>
    </row>
    <row r="70" spans="2:10" ht="12.75">
      <c r="B70" s="5" t="s">
        <v>45</v>
      </c>
      <c r="C70" s="26">
        <v>837</v>
      </c>
      <c r="D70" s="28" t="s">
        <v>8</v>
      </c>
      <c r="E70" s="28" t="s">
        <v>7</v>
      </c>
      <c r="F70" s="28" t="s">
        <v>93</v>
      </c>
      <c r="G70" s="28"/>
      <c r="H70" s="29">
        <f>H71+H73+H75+H77</f>
        <v>420.6</v>
      </c>
      <c r="I70" s="29">
        <f>I71+I73+I75</f>
        <v>145</v>
      </c>
      <c r="J70" s="29">
        <f>J71+J73+J75</f>
        <v>145</v>
      </c>
    </row>
    <row r="71" spans="2:10" ht="12.75">
      <c r="B71" s="5" t="s">
        <v>47</v>
      </c>
      <c r="C71" s="26">
        <v>837</v>
      </c>
      <c r="D71" s="28" t="s">
        <v>8</v>
      </c>
      <c r="E71" s="28" t="s">
        <v>7</v>
      </c>
      <c r="F71" s="28" t="s">
        <v>94</v>
      </c>
      <c r="G71" s="28"/>
      <c r="H71" s="29">
        <f>H72</f>
        <v>123.5</v>
      </c>
      <c r="I71" s="29">
        <f>I72</f>
        <v>100</v>
      </c>
      <c r="J71" s="29">
        <f>J72</f>
        <v>100</v>
      </c>
    </row>
    <row r="72" spans="2:10" ht="26.25">
      <c r="B72" s="5" t="s">
        <v>44</v>
      </c>
      <c r="C72" s="26">
        <v>837</v>
      </c>
      <c r="D72" s="28" t="s">
        <v>8</v>
      </c>
      <c r="E72" s="28" t="s">
        <v>7</v>
      </c>
      <c r="F72" s="28" t="s">
        <v>94</v>
      </c>
      <c r="G72" s="28" t="s">
        <v>28</v>
      </c>
      <c r="H72" s="29">
        <f>6!G71</f>
        <v>123.5</v>
      </c>
      <c r="I72" s="29">
        <f>6!H71</f>
        <v>100</v>
      </c>
      <c r="J72" s="29">
        <f>6!I71</f>
        <v>100</v>
      </c>
    </row>
    <row r="73" spans="2:10" ht="12.75">
      <c r="B73" s="5" t="s">
        <v>151</v>
      </c>
      <c r="C73" s="26">
        <v>837</v>
      </c>
      <c r="D73" s="28" t="s">
        <v>8</v>
      </c>
      <c r="E73" s="28" t="s">
        <v>7</v>
      </c>
      <c r="F73" s="28" t="s">
        <v>108</v>
      </c>
      <c r="G73" s="28"/>
      <c r="H73" s="29">
        <f>H74</f>
        <v>15</v>
      </c>
      <c r="I73" s="29">
        <f>I74</f>
        <v>15</v>
      </c>
      <c r="J73" s="29">
        <f>J74</f>
        <v>15</v>
      </c>
    </row>
    <row r="74" spans="2:10" ht="26.25">
      <c r="B74" s="5" t="s">
        <v>44</v>
      </c>
      <c r="C74" s="26">
        <v>837</v>
      </c>
      <c r="D74" s="28" t="s">
        <v>8</v>
      </c>
      <c r="E74" s="28" t="s">
        <v>7</v>
      </c>
      <c r="F74" s="28" t="s">
        <v>108</v>
      </c>
      <c r="G74" s="28" t="s">
        <v>28</v>
      </c>
      <c r="H74" s="29">
        <f>6!G73</f>
        <v>15</v>
      </c>
      <c r="I74" s="29">
        <f>6!H73</f>
        <v>15</v>
      </c>
      <c r="J74" s="29">
        <f>6!I73</f>
        <v>15</v>
      </c>
    </row>
    <row r="75" spans="2:10" ht="12.75">
      <c r="B75" s="5" t="s">
        <v>46</v>
      </c>
      <c r="C75" s="26">
        <v>837</v>
      </c>
      <c r="D75" s="28" t="s">
        <v>8</v>
      </c>
      <c r="E75" s="28" t="s">
        <v>7</v>
      </c>
      <c r="F75" s="28" t="s">
        <v>95</v>
      </c>
      <c r="G75" s="28"/>
      <c r="H75" s="29">
        <f>H76</f>
        <v>30</v>
      </c>
      <c r="I75" s="29">
        <f>I76</f>
        <v>30</v>
      </c>
      <c r="J75" s="29">
        <f>J76</f>
        <v>30</v>
      </c>
    </row>
    <row r="76" spans="2:10" ht="26.25">
      <c r="B76" s="5" t="s">
        <v>44</v>
      </c>
      <c r="C76" s="26">
        <v>837</v>
      </c>
      <c r="D76" s="28" t="s">
        <v>8</v>
      </c>
      <c r="E76" s="28" t="s">
        <v>7</v>
      </c>
      <c r="F76" s="28" t="s">
        <v>95</v>
      </c>
      <c r="G76" s="28" t="s">
        <v>28</v>
      </c>
      <c r="H76" s="29">
        <f>6!G75</f>
        <v>30</v>
      </c>
      <c r="I76" s="29">
        <f>6!H75</f>
        <v>30</v>
      </c>
      <c r="J76" s="29">
        <f>6!I75</f>
        <v>30</v>
      </c>
    </row>
    <row r="77" spans="2:10" ht="12.75">
      <c r="B77" s="5" t="s">
        <v>147</v>
      </c>
      <c r="C77" s="26">
        <v>837</v>
      </c>
      <c r="D77" s="28" t="s">
        <v>8</v>
      </c>
      <c r="E77" s="28" t="s">
        <v>7</v>
      </c>
      <c r="F77" s="28" t="s">
        <v>148</v>
      </c>
      <c r="G77" s="28"/>
      <c r="H77" s="29">
        <f>H78</f>
        <v>252.1</v>
      </c>
      <c r="I77" s="29">
        <f>I78</f>
        <v>0</v>
      </c>
      <c r="J77" s="29">
        <f>J78</f>
        <v>0</v>
      </c>
    </row>
    <row r="78" spans="2:10" ht="26.25">
      <c r="B78" s="5" t="s">
        <v>44</v>
      </c>
      <c r="C78" s="26">
        <v>837</v>
      </c>
      <c r="D78" s="28" t="s">
        <v>8</v>
      </c>
      <c r="E78" s="28" t="s">
        <v>7</v>
      </c>
      <c r="F78" s="28" t="s">
        <v>148</v>
      </c>
      <c r="G78" s="28" t="s">
        <v>28</v>
      </c>
      <c r="H78" s="29">
        <f>6!G77</f>
        <v>252.1</v>
      </c>
      <c r="I78" s="29">
        <v>0</v>
      </c>
      <c r="J78" s="29">
        <v>0</v>
      </c>
    </row>
    <row r="79" spans="2:10" ht="12.75">
      <c r="B79" s="10" t="s">
        <v>123</v>
      </c>
      <c r="C79" s="26">
        <v>837</v>
      </c>
      <c r="D79" s="28" t="s">
        <v>66</v>
      </c>
      <c r="E79" s="32"/>
      <c r="F79" s="32"/>
      <c r="G79" s="32"/>
      <c r="H79" s="27">
        <f aca="true" t="shared" si="11" ref="H79:J82">H80</f>
        <v>5</v>
      </c>
      <c r="I79" s="27">
        <f t="shared" si="11"/>
        <v>5</v>
      </c>
      <c r="J79" s="27">
        <f t="shared" si="11"/>
        <v>5</v>
      </c>
    </row>
    <row r="80" spans="2:10" ht="12.75">
      <c r="B80" s="5" t="s">
        <v>124</v>
      </c>
      <c r="C80" s="26">
        <v>837</v>
      </c>
      <c r="D80" s="28" t="s">
        <v>66</v>
      </c>
      <c r="E80" s="28" t="s">
        <v>66</v>
      </c>
      <c r="F80" s="28"/>
      <c r="G80" s="28"/>
      <c r="H80" s="29">
        <f t="shared" si="11"/>
        <v>5</v>
      </c>
      <c r="I80" s="29">
        <f t="shared" si="11"/>
        <v>5</v>
      </c>
      <c r="J80" s="29">
        <f t="shared" si="11"/>
        <v>5</v>
      </c>
    </row>
    <row r="81" spans="2:10" ht="12.75">
      <c r="B81" s="5" t="s">
        <v>133</v>
      </c>
      <c r="C81" s="26">
        <v>837</v>
      </c>
      <c r="D81" s="28" t="s">
        <v>66</v>
      </c>
      <c r="E81" s="28" t="s">
        <v>66</v>
      </c>
      <c r="F81" s="28" t="s">
        <v>134</v>
      </c>
      <c r="G81" s="28"/>
      <c r="H81" s="29">
        <f t="shared" si="11"/>
        <v>5</v>
      </c>
      <c r="I81" s="29">
        <f t="shared" si="11"/>
        <v>5</v>
      </c>
      <c r="J81" s="29">
        <f t="shared" si="11"/>
        <v>5</v>
      </c>
    </row>
    <row r="82" spans="2:10" ht="12.75">
      <c r="B82" s="5" t="s">
        <v>135</v>
      </c>
      <c r="C82" s="26">
        <v>837</v>
      </c>
      <c r="D82" s="28" t="s">
        <v>66</v>
      </c>
      <c r="E82" s="28" t="s">
        <v>66</v>
      </c>
      <c r="F82" s="28" t="s">
        <v>136</v>
      </c>
      <c r="G82" s="28"/>
      <c r="H82" s="29">
        <f t="shared" si="11"/>
        <v>5</v>
      </c>
      <c r="I82" s="29">
        <f t="shared" si="11"/>
        <v>5</v>
      </c>
      <c r="J82" s="29">
        <f t="shared" si="11"/>
        <v>5</v>
      </c>
    </row>
    <row r="83" spans="2:10" ht="26.25">
      <c r="B83" s="5" t="s">
        <v>44</v>
      </c>
      <c r="C83" s="26">
        <v>837</v>
      </c>
      <c r="D83" s="28" t="s">
        <v>66</v>
      </c>
      <c r="E83" s="28" t="s">
        <v>66</v>
      </c>
      <c r="F83" s="28" t="s">
        <v>136</v>
      </c>
      <c r="G83" s="28" t="s">
        <v>28</v>
      </c>
      <c r="H83" s="29">
        <f>6!G82</f>
        <v>5</v>
      </c>
      <c r="I83" s="29">
        <v>5</v>
      </c>
      <c r="J83" s="29">
        <v>5</v>
      </c>
    </row>
    <row r="84" spans="2:10" ht="12.75">
      <c r="B84" s="10" t="s">
        <v>152</v>
      </c>
      <c r="C84" s="26">
        <v>837</v>
      </c>
      <c r="D84" s="28" t="s">
        <v>9</v>
      </c>
      <c r="E84" s="28"/>
      <c r="F84" s="28"/>
      <c r="G84" s="28"/>
      <c r="H84" s="27">
        <f>SUM(H85,H90)</f>
        <v>514.5</v>
      </c>
      <c r="I84" s="27">
        <f>SUM(I85,I90)</f>
        <v>400</v>
      </c>
      <c r="J84" s="27">
        <f>SUM(J85,J90)</f>
        <v>400</v>
      </c>
    </row>
    <row r="85" spans="2:10" ht="12.75">
      <c r="B85" s="5" t="s">
        <v>57</v>
      </c>
      <c r="C85" s="26">
        <v>837</v>
      </c>
      <c r="D85" s="28" t="s">
        <v>9</v>
      </c>
      <c r="E85" s="28" t="s">
        <v>4</v>
      </c>
      <c r="F85" s="28"/>
      <c r="G85" s="28"/>
      <c r="H85" s="29">
        <f>H86</f>
        <v>400</v>
      </c>
      <c r="I85" s="29">
        <f>I86</f>
        <v>400</v>
      </c>
      <c r="J85" s="29">
        <f>J86</f>
        <v>400</v>
      </c>
    </row>
    <row r="86" spans="2:10" ht="12.75">
      <c r="B86" s="5" t="s">
        <v>53</v>
      </c>
      <c r="C86" s="26">
        <v>837</v>
      </c>
      <c r="D86" s="28" t="s">
        <v>9</v>
      </c>
      <c r="E86" s="28" t="s">
        <v>4</v>
      </c>
      <c r="F86" s="28" t="s">
        <v>79</v>
      </c>
      <c r="G86" s="28"/>
      <c r="H86" s="29">
        <f>H88</f>
        <v>400</v>
      </c>
      <c r="I86" s="29">
        <f>I88</f>
        <v>400</v>
      </c>
      <c r="J86" s="29">
        <f>J88</f>
        <v>400</v>
      </c>
    </row>
    <row r="87" spans="2:10" ht="26.25">
      <c r="B87" s="5" t="s">
        <v>71</v>
      </c>
      <c r="C87" s="26">
        <v>837</v>
      </c>
      <c r="D87" s="28" t="s">
        <v>9</v>
      </c>
      <c r="E87" s="28" t="s">
        <v>4</v>
      </c>
      <c r="F87" s="28" t="s">
        <v>96</v>
      </c>
      <c r="G87" s="28"/>
      <c r="H87" s="29">
        <f aca="true" t="shared" si="12" ref="H87:J88">H88</f>
        <v>400</v>
      </c>
      <c r="I87" s="29">
        <f t="shared" si="12"/>
        <v>400</v>
      </c>
      <c r="J87" s="29">
        <f t="shared" si="12"/>
        <v>400</v>
      </c>
    </row>
    <row r="88" spans="2:10" ht="26.25">
      <c r="B88" s="5" t="s">
        <v>137</v>
      </c>
      <c r="C88" s="26">
        <v>837</v>
      </c>
      <c r="D88" s="28" t="s">
        <v>9</v>
      </c>
      <c r="E88" s="28" t="s">
        <v>4</v>
      </c>
      <c r="F88" s="28" t="s">
        <v>97</v>
      </c>
      <c r="G88" s="28"/>
      <c r="H88" s="29">
        <f t="shared" si="12"/>
        <v>400</v>
      </c>
      <c r="I88" s="29">
        <f t="shared" si="12"/>
        <v>400</v>
      </c>
      <c r="J88" s="29">
        <f t="shared" si="12"/>
        <v>400</v>
      </c>
    </row>
    <row r="89" spans="2:10" ht="12.75">
      <c r="B89" s="5" t="s">
        <v>40</v>
      </c>
      <c r="C89" s="26">
        <v>837</v>
      </c>
      <c r="D89" s="28" t="s">
        <v>9</v>
      </c>
      <c r="E89" s="28" t="s">
        <v>4</v>
      </c>
      <c r="F89" s="28" t="s">
        <v>97</v>
      </c>
      <c r="G89" s="28" t="s">
        <v>31</v>
      </c>
      <c r="H89" s="29">
        <f>6!G88</f>
        <v>400</v>
      </c>
      <c r="I89" s="29">
        <f>6!H88</f>
        <v>400</v>
      </c>
      <c r="J89" s="29">
        <f>6!I88</f>
        <v>400</v>
      </c>
    </row>
    <row r="90" spans="2:10" ht="12.75">
      <c r="B90" s="5" t="s">
        <v>221</v>
      </c>
      <c r="C90" s="26">
        <v>837</v>
      </c>
      <c r="D90" s="28" t="s">
        <v>9</v>
      </c>
      <c r="E90" s="28" t="s">
        <v>5</v>
      </c>
      <c r="F90" s="28"/>
      <c r="G90" s="28"/>
      <c r="H90" s="29">
        <f aca="true" t="shared" si="13" ref="H90:J92">H91</f>
        <v>114.5</v>
      </c>
      <c r="I90" s="29">
        <f t="shared" si="13"/>
        <v>0</v>
      </c>
      <c r="J90" s="29">
        <f t="shared" si="13"/>
        <v>0</v>
      </c>
    </row>
    <row r="91" spans="2:10" ht="12.75">
      <c r="B91" s="5" t="s">
        <v>222</v>
      </c>
      <c r="C91" s="26">
        <v>837</v>
      </c>
      <c r="D91" s="28" t="s">
        <v>9</v>
      </c>
      <c r="E91" s="28" t="s">
        <v>5</v>
      </c>
      <c r="F91" s="28" t="s">
        <v>220</v>
      </c>
      <c r="G91" s="28"/>
      <c r="H91" s="29">
        <f t="shared" si="13"/>
        <v>114.5</v>
      </c>
      <c r="I91" s="29">
        <f t="shared" si="13"/>
        <v>0</v>
      </c>
      <c r="J91" s="29">
        <f t="shared" si="13"/>
        <v>0</v>
      </c>
    </row>
    <row r="92" spans="2:10" ht="12.75">
      <c r="B92" s="5" t="s">
        <v>219</v>
      </c>
      <c r="C92" s="26">
        <v>837</v>
      </c>
      <c r="D92" s="28" t="s">
        <v>9</v>
      </c>
      <c r="E92" s="28" t="s">
        <v>5</v>
      </c>
      <c r="F92" s="28" t="s">
        <v>218</v>
      </c>
      <c r="G92" s="28"/>
      <c r="H92" s="29">
        <f t="shared" si="13"/>
        <v>114.5</v>
      </c>
      <c r="I92" s="29">
        <f t="shared" si="13"/>
        <v>0</v>
      </c>
      <c r="J92" s="29">
        <f t="shared" si="13"/>
        <v>0</v>
      </c>
    </row>
    <row r="93" spans="2:10" ht="26.25">
      <c r="B93" s="5" t="s">
        <v>44</v>
      </c>
      <c r="C93" s="26">
        <v>837</v>
      </c>
      <c r="D93" s="28" t="s">
        <v>9</v>
      </c>
      <c r="E93" s="28" t="s">
        <v>5</v>
      </c>
      <c r="F93" s="28" t="s">
        <v>218</v>
      </c>
      <c r="G93" s="28" t="s">
        <v>28</v>
      </c>
      <c r="H93" s="29">
        <f>6!G92</f>
        <v>114.5</v>
      </c>
      <c r="I93" s="29">
        <f>6!H92</f>
        <v>0</v>
      </c>
      <c r="J93" s="29">
        <f>6!I92</f>
        <v>0</v>
      </c>
    </row>
    <row r="94" spans="2:10" ht="12.75">
      <c r="B94" s="10" t="s">
        <v>25</v>
      </c>
      <c r="C94" s="26">
        <v>837</v>
      </c>
      <c r="D94" s="28" t="s">
        <v>13</v>
      </c>
      <c r="E94" s="28"/>
      <c r="F94" s="28"/>
      <c r="G94" s="28"/>
      <c r="H94" s="27">
        <f aca="true" t="shared" si="14" ref="H94:J97">H95</f>
        <v>305.9</v>
      </c>
      <c r="I94" s="27">
        <f t="shared" si="14"/>
        <v>305.9</v>
      </c>
      <c r="J94" s="27">
        <f t="shared" si="14"/>
        <v>305.9</v>
      </c>
    </row>
    <row r="95" spans="2:10" ht="12.75">
      <c r="B95" s="5" t="s">
        <v>54</v>
      </c>
      <c r="C95" s="26">
        <v>837</v>
      </c>
      <c r="D95" s="28" t="s">
        <v>13</v>
      </c>
      <c r="E95" s="28" t="s">
        <v>4</v>
      </c>
      <c r="F95" s="28"/>
      <c r="G95" s="28"/>
      <c r="H95" s="29">
        <f t="shared" si="14"/>
        <v>305.9</v>
      </c>
      <c r="I95" s="29">
        <f t="shared" si="14"/>
        <v>305.9</v>
      </c>
      <c r="J95" s="29">
        <f t="shared" si="14"/>
        <v>305.9</v>
      </c>
    </row>
    <row r="96" spans="2:10" ht="12.75">
      <c r="B96" s="5" t="s">
        <v>67</v>
      </c>
      <c r="C96" s="26">
        <v>837</v>
      </c>
      <c r="D96" s="28" t="s">
        <v>13</v>
      </c>
      <c r="E96" s="28" t="s">
        <v>4</v>
      </c>
      <c r="F96" s="28" t="s">
        <v>130</v>
      </c>
      <c r="G96" s="28"/>
      <c r="H96" s="29">
        <f t="shared" si="14"/>
        <v>305.9</v>
      </c>
      <c r="I96" s="29">
        <f t="shared" si="14"/>
        <v>305.9</v>
      </c>
      <c r="J96" s="29">
        <f t="shared" si="14"/>
        <v>305.9</v>
      </c>
    </row>
    <row r="97" spans="2:10" ht="12.75">
      <c r="B97" s="5" t="s">
        <v>55</v>
      </c>
      <c r="C97" s="26">
        <v>837</v>
      </c>
      <c r="D97" s="28" t="s">
        <v>13</v>
      </c>
      <c r="E97" s="28" t="s">
        <v>4</v>
      </c>
      <c r="F97" s="28" t="s">
        <v>131</v>
      </c>
      <c r="G97" s="28"/>
      <c r="H97" s="29">
        <f t="shared" si="14"/>
        <v>305.9</v>
      </c>
      <c r="I97" s="29">
        <f t="shared" si="14"/>
        <v>305.9</v>
      </c>
      <c r="J97" s="29">
        <f t="shared" si="14"/>
        <v>305.9</v>
      </c>
    </row>
    <row r="98" spans="2:10" ht="12.75">
      <c r="B98" s="5" t="s">
        <v>65</v>
      </c>
      <c r="C98" s="26">
        <v>837</v>
      </c>
      <c r="D98" s="28" t="s">
        <v>13</v>
      </c>
      <c r="E98" s="28" t="s">
        <v>4</v>
      </c>
      <c r="F98" s="28" t="s">
        <v>131</v>
      </c>
      <c r="G98" s="28" t="s">
        <v>132</v>
      </c>
      <c r="H98" s="29">
        <f>6!G96</f>
        <v>305.9</v>
      </c>
      <c r="I98" s="29">
        <f>6!H96</f>
        <v>305.9</v>
      </c>
      <c r="J98" s="29">
        <f>6!I96</f>
        <v>305.9</v>
      </c>
    </row>
    <row r="99" spans="2:10" ht="12.75">
      <c r="B99" s="10" t="s">
        <v>32</v>
      </c>
      <c r="C99" s="26">
        <v>837</v>
      </c>
      <c r="D99" s="28" t="s">
        <v>33</v>
      </c>
      <c r="E99" s="28"/>
      <c r="F99" s="28"/>
      <c r="G99" s="28"/>
      <c r="H99" s="27">
        <f aca="true" t="shared" si="15" ref="H99:J100">H100</f>
        <v>90</v>
      </c>
      <c r="I99" s="27">
        <f t="shared" si="15"/>
        <v>90</v>
      </c>
      <c r="J99" s="27">
        <f t="shared" si="15"/>
        <v>90</v>
      </c>
    </row>
    <row r="100" spans="2:10" ht="12.75">
      <c r="B100" s="11" t="s">
        <v>58</v>
      </c>
      <c r="C100" s="26">
        <v>837</v>
      </c>
      <c r="D100" s="28" t="s">
        <v>33</v>
      </c>
      <c r="E100" s="28" t="s">
        <v>4</v>
      </c>
      <c r="F100" s="28"/>
      <c r="G100" s="28"/>
      <c r="H100" s="29">
        <f t="shared" si="15"/>
        <v>90</v>
      </c>
      <c r="I100" s="29">
        <f t="shared" si="15"/>
        <v>90</v>
      </c>
      <c r="J100" s="29">
        <f t="shared" si="15"/>
        <v>90</v>
      </c>
    </row>
    <row r="101" spans="1:10" ht="12.75">
      <c r="A101" s="3"/>
      <c r="B101" s="5" t="s">
        <v>53</v>
      </c>
      <c r="C101" s="26">
        <v>837</v>
      </c>
      <c r="D101" s="28" t="s">
        <v>33</v>
      </c>
      <c r="E101" s="28" t="s">
        <v>4</v>
      </c>
      <c r="F101" s="28" t="s">
        <v>79</v>
      </c>
      <c r="G101" s="28"/>
      <c r="H101" s="29">
        <f>H103</f>
        <v>90</v>
      </c>
      <c r="I101" s="29">
        <f>I103</f>
        <v>90</v>
      </c>
      <c r="J101" s="29">
        <f>J103</f>
        <v>90</v>
      </c>
    </row>
    <row r="102" spans="1:10" ht="26.25">
      <c r="A102" s="3"/>
      <c r="B102" s="5" t="s">
        <v>72</v>
      </c>
      <c r="C102" s="26">
        <v>837</v>
      </c>
      <c r="D102" s="28" t="s">
        <v>33</v>
      </c>
      <c r="E102" s="28" t="s">
        <v>4</v>
      </c>
      <c r="F102" s="28" t="s">
        <v>82</v>
      </c>
      <c r="G102" s="28"/>
      <c r="H102" s="29">
        <f aca="true" t="shared" si="16" ref="H102:J103">H103</f>
        <v>90</v>
      </c>
      <c r="I102" s="29">
        <f t="shared" si="16"/>
        <v>90</v>
      </c>
      <c r="J102" s="29">
        <f t="shared" si="16"/>
        <v>90</v>
      </c>
    </row>
    <row r="103" spans="2:10" ht="26.25">
      <c r="B103" s="5" t="s">
        <v>137</v>
      </c>
      <c r="C103" s="26">
        <v>837</v>
      </c>
      <c r="D103" s="28" t="s">
        <v>33</v>
      </c>
      <c r="E103" s="28" t="s">
        <v>4</v>
      </c>
      <c r="F103" s="28" t="s">
        <v>83</v>
      </c>
      <c r="G103" s="28"/>
      <c r="H103" s="29">
        <f t="shared" si="16"/>
        <v>90</v>
      </c>
      <c r="I103" s="29">
        <f t="shared" si="16"/>
        <v>90</v>
      </c>
      <c r="J103" s="29">
        <f t="shared" si="16"/>
        <v>90</v>
      </c>
    </row>
    <row r="104" spans="2:10" ht="12.75">
      <c r="B104" s="5" t="s">
        <v>40</v>
      </c>
      <c r="C104" s="26">
        <v>837</v>
      </c>
      <c r="D104" s="28" t="s">
        <v>33</v>
      </c>
      <c r="E104" s="28" t="s">
        <v>4</v>
      </c>
      <c r="F104" s="28" t="s">
        <v>83</v>
      </c>
      <c r="G104" s="28" t="s">
        <v>31</v>
      </c>
      <c r="H104" s="33">
        <f>6!G103</f>
        <v>90</v>
      </c>
      <c r="I104" s="33">
        <f>6!H103</f>
        <v>90</v>
      </c>
      <c r="J104" s="33">
        <f>6!I103</f>
        <v>90</v>
      </c>
    </row>
    <row r="105" spans="2:10" ht="12.75">
      <c r="B105" s="21" t="s">
        <v>2</v>
      </c>
      <c r="C105" s="108"/>
      <c r="D105" s="19"/>
      <c r="E105" s="19"/>
      <c r="F105" s="19"/>
      <c r="G105" s="19"/>
      <c r="H105" s="34">
        <f>H12</f>
        <v>3724.4</v>
      </c>
      <c r="I105" s="34">
        <f>I12</f>
        <v>3273.5</v>
      </c>
      <c r="J105" s="34">
        <f>J12</f>
        <v>3218.4</v>
      </c>
    </row>
    <row r="106" spans="2:10" ht="12.75">
      <c r="B106" s="22" t="s">
        <v>177</v>
      </c>
      <c r="C106" s="108"/>
      <c r="D106" s="19"/>
      <c r="E106" s="19"/>
      <c r="F106" s="19"/>
      <c r="G106" s="19"/>
      <c r="H106" s="12">
        <v>0</v>
      </c>
      <c r="I106" s="35">
        <f>6!H105</f>
        <v>77.1</v>
      </c>
      <c r="J106" s="35">
        <f>6!I105</f>
        <v>155.1</v>
      </c>
    </row>
    <row r="107" spans="2:10" ht="12.75">
      <c r="B107" s="23" t="s">
        <v>111</v>
      </c>
      <c r="C107" s="108"/>
      <c r="D107" s="19"/>
      <c r="E107" s="19"/>
      <c r="F107" s="19"/>
      <c r="G107" s="19"/>
      <c r="H107" s="14">
        <f>H105+H106</f>
        <v>3724.4</v>
      </c>
      <c r="I107" s="14">
        <f>I105+I106</f>
        <v>3350.6</v>
      </c>
      <c r="J107" s="14">
        <f>J105+J106</f>
        <v>3373.5</v>
      </c>
    </row>
  </sheetData>
  <sheetProtection/>
  <autoFilter ref="A11:J107"/>
  <mergeCells count="8">
    <mergeCell ref="B7:J7"/>
    <mergeCell ref="H9:J9"/>
    <mergeCell ref="B9:B10"/>
    <mergeCell ref="C9:C10"/>
    <mergeCell ref="D9:D10"/>
    <mergeCell ref="E9:E10"/>
    <mergeCell ref="F9:F10"/>
    <mergeCell ref="G9:G10"/>
  </mergeCells>
  <printOptions/>
  <pageMargins left="0.7086614173228347" right="0.2755905511811024" top="0.31496062992125984" bottom="0.4724409448818898" header="0" footer="0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2019-11-20T06:59:25Z</cp:lastPrinted>
  <dcterms:created xsi:type="dcterms:W3CDTF">2007-10-24T11:26:23Z</dcterms:created>
  <dcterms:modified xsi:type="dcterms:W3CDTF">2019-11-22T08:52:02Z</dcterms:modified>
  <cp:category/>
  <cp:version/>
  <cp:contentType/>
  <cp:contentStatus/>
</cp:coreProperties>
</file>