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7512" windowHeight="8196" tabRatio="597" activeTab="4"/>
  </bookViews>
  <sheets>
    <sheet name="1" sheetId="1" r:id="rId1"/>
    <sheet name="2" sheetId="2" r:id="rId2"/>
    <sheet name="5" sheetId="3" r:id="rId3"/>
    <sheet name="6" sheetId="4" r:id="rId4"/>
    <sheet name="7" sheetId="5" r:id="rId5"/>
  </sheets>
  <definedNames>
    <definedName name="_xlnm._FilterDatabase" localSheetId="1" hidden="1">'2'!$A$15:$E$15</definedName>
    <definedName name="_xlnm._FilterDatabase" localSheetId="2" hidden="1">'5'!$A$15:$H$57</definedName>
    <definedName name="_xlnm._FilterDatabase" localSheetId="3" hidden="1">'6'!$A$15:$I$114</definedName>
    <definedName name="_xlnm._FilterDatabase" localSheetId="4" hidden="1">'7'!$A$15:$J$115</definedName>
    <definedName name="_xlnm.Print_Titles" localSheetId="3">'6'!$13:$15</definedName>
    <definedName name="_xlnm.Print_Titles" localSheetId="4">'7'!$13:$15</definedName>
    <definedName name="_xlnm.Print_Area" localSheetId="0">'1'!$A$1:$E$21</definedName>
    <definedName name="_xlnm.Print_Area" localSheetId="1">'2'!$A$1:$E$29</definedName>
    <definedName name="_xlnm.Print_Area" localSheetId="2">'5'!$B$1:$G$57</definedName>
    <definedName name="_xlnm.Print_Area" localSheetId="3">'6'!$B$1:$I$114</definedName>
    <definedName name="_xlnm.Print_Area" localSheetId="4">'7'!$B$1:$J$115</definedName>
  </definedNames>
  <calcPr fullCalcOnLoad="1"/>
</workbook>
</file>

<file path=xl/sharedStrings.xml><?xml version="1.0" encoding="utf-8"?>
<sst xmlns="http://schemas.openxmlformats.org/spreadsheetml/2006/main" count="990" uniqueCount="203">
  <si>
    <t>Сумма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</si>
  <si>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</si>
  <si>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</si>
  <si>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</si>
  <si>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</si>
  <si>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</si>
  <si>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</si>
  <si>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</si>
  <si>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</si>
  <si>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</si>
  <si>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</si>
  <si>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</si>
  <si>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</si>
  <si>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</si>
  <si>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</si>
  <si>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</si>
  <si>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</si>
  <si>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</si>
  <si>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</si>
  <si>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</si>
  <si>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</si>
  <si>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</si>
  <si>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06</t>
  </si>
  <si>
    <t>КУЛЬТУРА,КИНЕМАТОГРАФИЯ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</si>
  <si>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</si>
  <si>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</si>
  <si>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</si>
  <si>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</si>
  <si>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</si>
  <si>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</si>
  <si>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</si>
  <si>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</si>
  <si>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</si>
  <si>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</si>
  <si>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</si>
  <si>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</si>
  <si>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</si>
  <si>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</si>
  <si>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</si>
  <si>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</si>
  <si>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</si>
  <si>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</si>
  <si>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</si>
  <si>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</si>
  <si>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</si>
  <si>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</si>
  <si>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</si>
  <si>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</si>
  <si>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</si>
  <si>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Код </t>
  </si>
  <si>
    <t>Наименование групп, подгрупп и статей доходов</t>
  </si>
  <si>
    <t>Раздел</t>
  </si>
  <si>
    <t>Подраздел</t>
  </si>
  <si>
    <t>ГРБС</t>
  </si>
  <si>
    <t xml:space="preserve">Иные межбюджетные трансферты </t>
  </si>
  <si>
    <t>Пенсионное обеспечение</t>
  </si>
  <si>
    <t>Пенсионное обеспечение за выслугу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</si>
  <si>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</si>
  <si>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</si>
  <si>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</si>
  <si>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</si>
  <si>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</si>
  <si>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2 07 00000 00 0000 000</t>
  </si>
  <si>
    <t>Обеспечение пожарной безопасности</t>
  </si>
  <si>
    <t>Коммунальное хозяйство</t>
  </si>
  <si>
    <t>Мероприятия в области коммунального хозяйства</t>
  </si>
  <si>
    <t>Публичные нормативные социальные выплаты гражданам</t>
  </si>
  <si>
    <t>07</t>
  </si>
  <si>
    <t>Мероприятия в сфере социальной политики</t>
  </si>
  <si>
    <t xml:space="preserve">из них </t>
  </si>
  <si>
    <t>Межбюджетные трансферты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</si>
  <si>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</si>
  <si>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</si>
  <si>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</si>
  <si>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</si>
  <si>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</si>
  <si>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Субвенции бюджетам сельских поселений на выполнение передаваемых полномочий субъектов Российской Федерации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</si>
  <si>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</si>
  <si>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</si>
  <si>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</si>
  <si>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</si>
  <si>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</si>
  <si>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</si>
  <si>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</si>
  <si>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</si>
  <si>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</si>
  <si>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</si>
  <si>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</si>
  <si>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</si>
  <si>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</si>
  <si>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</si>
  <si>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</si>
  <si>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</si>
  <si>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</si>
  <si>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</si>
  <si>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</si>
  <si>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</si>
  <si>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</si>
  <si>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</si>
  <si>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</si>
  <si>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</si>
  <si>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</si>
  <si>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</si>
  <si>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</si>
  <si>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</si>
  <si>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</si>
  <si>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</si>
  <si>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бюджетной системы Российской Федерации </t>
  </si>
  <si>
    <t>2019 год</t>
  </si>
  <si>
    <t xml:space="preserve">        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</si>
  <si>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</si>
  <si>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85 3 00 20240</t>
  </si>
  <si>
    <t>73 0 00 72140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</si>
  <si>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</si>
  <si>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</si>
  <si>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Всего расходов</t>
  </si>
  <si>
    <t>2020 год</t>
  </si>
  <si>
    <t>Субсидии бюджетам бюджетной системы Российской Федерации(межбюджетные субсидии)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</si>
  <si>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</si>
  <si>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</si>
  <si>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</si>
  <si>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</si>
  <si>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</si>
  <si>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</si>
  <si>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</si>
  <si>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</si>
  <si>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78 0 00 00000</t>
  </si>
  <si>
    <t>2021 год</t>
  </si>
  <si>
    <t xml:space="preserve">2021 год </t>
  </si>
  <si>
    <t>Иные межбюджетные трансферты на осуществление полномочий в сфере культуры (администрирование)</t>
  </si>
  <si>
    <t>ОБРАЗОВАНИЕ</t>
  </si>
  <si>
    <t>Молодежная политика</t>
  </si>
  <si>
    <t>76 9 00 00000</t>
  </si>
  <si>
    <t>76 9 00 64010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</si>
  <si>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</si>
  <si>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</si>
  <si>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</si>
  <si>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</si>
  <si>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</si>
  <si>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</si>
  <si>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</si>
  <si>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</si>
  <si>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</si>
  <si>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</si>
  <si>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</si>
  <si>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</si>
  <si>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</si>
  <si>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</si>
  <si>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</si>
  <si>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</si>
  <si>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</si>
  <si>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</si>
  <si>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</si>
  <si>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</si>
  <si>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</si>
  <si>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2 07 05030 10 0000 150</t>
  </si>
  <si>
    <t>Мероприятия на обустройство систем уличного освещения</t>
  </si>
  <si>
    <t>85 3 00 73350</t>
  </si>
  <si>
    <t xml:space="preserve">Мероприятия на организацию уличного освещения </t>
  </si>
  <si>
    <t>Прочие безвозмездные поступления</t>
  </si>
  <si>
    <t>Организация и содержание мест захоронения</t>
  </si>
  <si>
    <t>КУЛЬТУРА, КИНЕМАТОГРАФИЯ</t>
  </si>
  <si>
    <t>Приложение 5</t>
  </si>
  <si>
    <t>к решению Совета сельского поселения Кемское</t>
  </si>
  <si>
    <t xml:space="preserve"> "О бюджете сельского поселения Кемское</t>
  </si>
  <si>
    <t>Кемское от 12.12.2018 года № 50</t>
  </si>
  <si>
    <t>Приложение 7</t>
  </si>
  <si>
    <t>к решению Совета сельского поселения</t>
  </si>
  <si>
    <t>на 2019 год и плановый период 2020 и 2021 годов"</t>
  </si>
  <si>
    <t>Ведомственная структура расходов бюджета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
на 2019 год и плановый период 2020 и 2021 годов</t>
  </si>
  <si>
    <t>Вид расходов</t>
  </si>
  <si>
    <t xml:space="preserve">Целевая статья </t>
  </si>
  <si>
    <t>(тыс. руб.)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</si>
  <si>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</si>
  <si>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</si>
  <si>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</si>
  <si>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Осуществление отдельных государственных полномочий в сфере административных отношений в соответствии с законом области от 28.11.2005 г. № 1369-ОЗ "О наделении органов местного самоуправления отдельными государственными полномочиями в сфере административных отношений" на 2019 и плановый период 2020-2021 гг.</t>
  </si>
  <si>
    <t>Осуществление первичного воинского учета на территориях, где отсутствуют военные комиссариаты</t>
  </si>
  <si>
    <t>Приложение 4</t>
  </si>
  <si>
    <t>Приложение 6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</si>
  <si>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2019 год и плановый период 2020 и 2021 годов</t>
  </si>
  <si>
    <t>Приложение 3</t>
  </si>
  <si>
    <t>Распределение бюджетных ассигнований по разделам, подразделам классификации расходов бюджетов 
на 2019 год и плановый период 2020 и 2021 годов</t>
  </si>
  <si>
    <t>Приложение 2</t>
  </si>
  <si>
    <t>Объем доходов бюджета сельского поселения на 2019 год и плановый период 2020 и 2021 годов, формируемый за счет налоговых и неналоговых доходов, а также безвозмездных поступлений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</si>
  <si>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</si>
  <si>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</si>
  <si>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</si>
  <si>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</si>
  <si>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</si>
  <si>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Источники внутреннего финансирования дефицита бюджета сельского поселения
на 2019 год и плановый период 2020 и 2021 годов</t>
  </si>
  <si>
    <t>Итого</t>
  </si>
  <si>
    <t>Увеличение прочих остатков средств бюджетов</t>
  </si>
  <si>
    <t>Уменьшение прочих остатков средств бюджетов</t>
  </si>
  <si>
    <t>Наименование кода группы, подгруппы, статьи, подстатьи, элемента, вида источников финанирования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</si>
  <si>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 бюджетной классификации Российской Федерации</t>
  </si>
  <si>
    <t>условно утверждаемые расходы</t>
  </si>
  <si>
    <t>Иные межбюджетные трансферты, перечисляемые в бюджет муниципального района</t>
  </si>
  <si>
    <t>Землеустроительные работы</t>
  </si>
  <si>
    <t>97 0 00 20530</t>
  </si>
  <si>
    <t>Выполнение других обязательств государства</t>
  </si>
  <si>
    <t>97 0 00 21110</t>
  </si>
  <si>
    <t>от 22.11.2019 г. № 80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</si>
</sst>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  <numFmt numFmtId="184" formatCode="#,##0.000"/>
    <numFmt numFmtId="185" formatCode="#,##0.0000"/>
    <numFmt numFmtId="186" formatCode="#,##0.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1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5" applyFont="1" applyAlignment="1">
      <alignment horizontal="right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81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181" fontId="5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 wrapText="1"/>
    </xf>
    <xf numFmtId="181" fontId="9" fillId="0" borderId="10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Alignment="1">
      <alignment/>
    </xf>
    <xf numFmtId="181" fontId="7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181" fontId="10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181" fontId="1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55" applyFont="1" applyAlignment="1">
      <alignment horizontal="left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5" fillId="0" borderId="10" xfId="55" applyFont="1" applyBorder="1">
      <alignment/>
      <protection/>
    </xf>
    <xf numFmtId="0" fontId="1" fillId="0" borderId="13" xfId="55" applyFont="1" applyBorder="1" applyAlignment="1">
      <alignment/>
      <protection/>
    </xf>
    <xf numFmtId="181" fontId="5" fillId="0" borderId="10" xfId="55" applyNumberFormat="1" applyFont="1" applyFill="1" applyBorder="1" applyAlignment="1">
      <alignment horizontal="center"/>
      <protection/>
    </xf>
    <xf numFmtId="0" fontId="1" fillId="0" borderId="0" xfId="55" applyFont="1">
      <alignment/>
      <protection/>
    </xf>
    <xf numFmtId="186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4" xfId="55" applyFont="1" applyBorder="1" applyAlignment="1">
      <alignment/>
      <protection/>
    </xf>
    <xf numFmtId="0" fontId="1" fillId="0" borderId="10" xfId="0" applyFont="1" applyBorder="1" applyAlignment="1">
      <alignment horizontal="left" vertical="top"/>
    </xf>
    <xf numFmtId="181" fontId="8" fillId="0" borderId="10" xfId="0" applyNumberFormat="1" applyFont="1" applyFill="1" applyBorder="1" applyAlignment="1">
      <alignment horizontal="center" wrapText="1"/>
    </xf>
    <xf numFmtId="0" fontId="5" fillId="0" borderId="13" xfId="55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181" fontId="7" fillId="0" borderId="10" xfId="0" applyNumberFormat="1" applyFont="1" applyBorder="1" applyAlignment="1">
      <alignment horizontal="center" vertical="top" wrapText="1"/>
    </xf>
    <xf numFmtId="49" fontId="1" fillId="33" borderId="10" xfId="55" applyNumberFormat="1" applyFont="1" applyFill="1" applyBorder="1" applyAlignment="1">
      <alignment horizontal="center"/>
      <protection/>
    </xf>
    <xf numFmtId="176" fontId="5" fillId="0" borderId="10" xfId="0" applyNumberFormat="1" applyFont="1" applyBorder="1" applyAlignment="1">
      <alignment horizontal="center" wrapText="1"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0" borderId="0" xfId="5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ожения к решению о бюджете на 2014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"/>
  <sheetViews>
    <sheetView zoomScale="120" zoomScaleNormal="120" zoomScalePageLayoutView="0" workbookViewId="0" topLeftCell="A1">
      <selection activeCell="H11" sqref="H11"/>
    </sheetView>
  </sheetViews>
  <sheetFormatPr defaultColWidth="9.125" defaultRowHeight="12.75"/>
  <cols>
    <col min="1" max="1" width="23.875" style="2" customWidth="1"/>
    <col min="2" max="2" width="79.00390625" style="2" customWidth="1"/>
    <col min="3" max="5" width="9.625" style="2" customWidth="1"/>
    <col min="6" max="6" width="9.125" style="2" customWidth="1"/>
    <col min="7" max="16384" width="9.125" style="2" customWidth="1"/>
  </cols>
  <sheetData>
    <row r="1" spans="3:5" s="28" customFormat="1" ht="12.75" customHeight="1">
      <c r="C1" s="20"/>
      <c r="D1" s="20"/>
      <c r="E1" s="20" t="s">
        <v>189</v>
      </c>
    </row>
    <row r="2" spans="3:5" s="28" customFormat="1" ht="12.75" customHeight="1">
      <c r="C2" s="20"/>
      <c r="D2" s="20"/>
      <c r="E2" s="20" t="s">
        <v>163</v>
      </c>
    </row>
    <row r="3" spans="3:5" s="28" customFormat="1" ht="12.75" customHeight="1">
      <c r="C3" s="20"/>
      <c r="D3" s="20"/>
      <c r="E3" s="20" t="s">
        <v>202</v>
      </c>
    </row>
    <row r="4" spans="3:5" s="28" customFormat="1" ht="12.75" customHeight="1">
      <c r="C4" s="20"/>
      <c r="D4" s="20"/>
      <c r="E4" s="20"/>
    </row>
    <row r="5" spans="3:5" s="28" customFormat="1" ht="12.75" customHeight="1">
      <c r="C5" s="20"/>
      <c r="D5" s="20"/>
      <c r="E5" s="20" t="s">
        <v>189</v>
      </c>
    </row>
    <row r="6" spans="3:5" s="28" customFormat="1" ht="12.75" customHeight="1">
      <c r="C6" s="20"/>
      <c r="D6" s="20"/>
      <c r="E6" s="20" t="s">
        <v>167</v>
      </c>
    </row>
    <row r="7" spans="3:5" s="28" customFormat="1" ht="12.75" customHeight="1">
      <c r="C7" s="20"/>
      <c r="D7" s="20"/>
      <c r="E7" s="20" t="s">
        <v>165</v>
      </c>
    </row>
    <row r="8" spans="3:5" s="28" customFormat="1" ht="12.75" customHeight="1">
      <c r="C8" s="20"/>
      <c r="D8" s="20"/>
      <c r="E8" s="20" t="s">
        <v>164</v>
      </c>
    </row>
    <row r="9" spans="3:5" s="28" customFormat="1" ht="12.75" customHeight="1">
      <c r="C9" s="20"/>
      <c r="D9" s="20"/>
      <c r="E9" s="20" t="s">
        <v>168</v>
      </c>
    </row>
    <row r="10" spans="3:5" s="28" customFormat="1" ht="12.75" customHeight="1">
      <c r="C10" s="20"/>
      <c r="D10" s="20"/>
      <c r="E10" s="20"/>
    </row>
    <row r="11" spans="1:10" ht="32.25" customHeight="1">
      <c r="A11" s="100" t="s">
        <v>190</v>
      </c>
      <c r="B11" s="100"/>
      <c r="C11" s="100"/>
      <c r="D11" s="100"/>
      <c r="E11" s="100"/>
      <c r="H11" s="74"/>
      <c r="I11" s="74"/>
      <c r="J11" s="74"/>
    </row>
    <row r="12" s="28" customFormat="1" ht="12.75" customHeight="1">
      <c r="E12" s="20" t="s">
        <v>172</v>
      </c>
    </row>
    <row r="13" spans="1:5" ht="12.75">
      <c r="A13" s="93" t="s">
        <v>195</v>
      </c>
      <c r="B13" s="95" t="s">
        <v>194</v>
      </c>
      <c r="C13" s="97" t="s">
        <v>0</v>
      </c>
      <c r="D13" s="98"/>
      <c r="E13" s="99"/>
    </row>
    <row r="14" spans="1:5" ht="71.25" customHeight="1">
      <c r="A14" s="94"/>
      <c r="B14" s="96"/>
      <c r="C14" s="72" t="s">
        <v>108</v>
      </c>
      <c r="D14" s="73" t="s">
        <v>116</v>
      </c>
      <c r="E14" s="73" t="s">
        <v>127</v>
      </c>
    </row>
    <row r="15" spans="1:5" ht="12.75">
      <c r="A15" s="72">
        <v>1</v>
      </c>
      <c r="B15" s="72">
        <v>2</v>
      </c>
      <c r="C15" s="72">
        <v>3</v>
      </c>
      <c r="D15" s="73">
        <v>4</v>
      </c>
      <c r="E15" s="73">
        <v>5</v>
      </c>
    </row>
    <row r="16" spans="1:5" ht="26.25">
      <c r="A16" s="75" t="s">
        <v>120</v>
      </c>
      <c r="B16" s="83" t="s">
        <v>113</v>
      </c>
      <c r="C16" s="82">
        <f>ROUND(C17+C19,5)</f>
        <v>5.17353</v>
      </c>
      <c r="D16" s="82">
        <f>D17+D19</f>
        <v>0</v>
      </c>
      <c r="E16" s="82">
        <f>E17+E19</f>
        <v>0</v>
      </c>
    </row>
    <row r="17" spans="1:5" ht="26.25">
      <c r="A17" s="75" t="s">
        <v>121</v>
      </c>
      <c r="B17" s="84" t="s">
        <v>192</v>
      </c>
      <c r="C17" s="65">
        <f>C18</f>
        <v>-4529.72647</v>
      </c>
      <c r="D17" s="82">
        <f>D18</f>
        <v>-3206.1</v>
      </c>
      <c r="E17" s="82">
        <f>E18</f>
        <v>-3221.8</v>
      </c>
    </row>
    <row r="18" spans="1:5" ht="26.25">
      <c r="A18" s="75" t="s">
        <v>122</v>
      </c>
      <c r="B18" s="84" t="s">
        <v>105</v>
      </c>
      <c r="C18" s="65">
        <f>-2!C29</f>
        <v>-4529.72647</v>
      </c>
      <c r="D18" s="82">
        <v>-3206.1</v>
      </c>
      <c r="E18" s="82">
        <v>-3221.8</v>
      </c>
    </row>
    <row r="19" spans="1:5" ht="26.25">
      <c r="A19" s="75" t="s">
        <v>123</v>
      </c>
      <c r="B19" s="84" t="s">
        <v>193</v>
      </c>
      <c r="C19" s="65">
        <f>C20</f>
        <v>4534.9</v>
      </c>
      <c r="D19" s="82">
        <f>D20</f>
        <v>3206.1</v>
      </c>
      <c r="E19" s="82">
        <f>E20</f>
        <v>3221.8</v>
      </c>
    </row>
    <row r="20" spans="1:5" ht="26.25">
      <c r="A20" s="75" t="s">
        <v>124</v>
      </c>
      <c r="B20" s="84" t="s">
        <v>106</v>
      </c>
      <c r="C20" s="65">
        <f>5!E55</f>
        <v>4534.9</v>
      </c>
      <c r="D20" s="82">
        <v>3206.1</v>
      </c>
      <c r="E20" s="82">
        <v>3221.8</v>
      </c>
    </row>
    <row r="21" spans="1:5" s="79" customFormat="1" ht="12.75">
      <c r="A21" s="76" t="s">
        <v>191</v>
      </c>
      <c r="B21" s="77"/>
      <c r="C21" s="78">
        <f>ROUND(C18+C19,5)</f>
        <v>5.17353</v>
      </c>
      <c r="D21" s="78">
        <v>0</v>
      </c>
      <c r="E21" s="78">
        <v>0</v>
      </c>
    </row>
    <row r="23" ht="12.75">
      <c r="C23" s="81"/>
    </row>
    <row r="24" spans="1:3" ht="12.75">
      <c r="A24" s="18"/>
      <c r="C24" s="80"/>
    </row>
    <row r="25" ht="12.75">
      <c r="A25" s="18"/>
    </row>
    <row r="26" ht="12.75">
      <c r="A26" s="18"/>
    </row>
  </sheetData>
  <sheetProtection/>
  <mergeCells count="4">
    <mergeCell ref="A13:A14"/>
    <mergeCell ref="B13:B14"/>
    <mergeCell ref="C13:E13"/>
    <mergeCell ref="A11:E11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2"/>
  <sheetViews>
    <sheetView zoomScale="120" zoomScaleNormal="120" zoomScalePageLayoutView="0" workbookViewId="0" topLeftCell="A1">
      <selection activeCell="C21" sqref="C21"/>
    </sheetView>
  </sheetViews>
  <sheetFormatPr defaultColWidth="9.125" defaultRowHeight="12.75"/>
  <cols>
    <col min="1" max="1" width="23.875" style="2" customWidth="1"/>
    <col min="2" max="2" width="79.00390625" style="2" customWidth="1"/>
    <col min="3" max="5" width="9.625" style="2" customWidth="1"/>
    <col min="6" max="16384" width="9.125" style="2" customWidth="1"/>
  </cols>
  <sheetData>
    <row r="1" ht="12.75">
      <c r="E1" s="20" t="s">
        <v>183</v>
      </c>
    </row>
    <row r="2" ht="12.75">
      <c r="E2" s="20" t="str">
        <f>1!E2</f>
        <v>к решению Совета сельского поселения Кемское</v>
      </c>
    </row>
    <row r="3" ht="12.75">
      <c r="E3" s="20" t="str">
        <f>1!E3</f>
        <v>от 22.11.2019 г. № 80</v>
      </c>
    </row>
    <row r="5" ht="12.75">
      <c r="E5" s="20" t="s">
        <v>183</v>
      </c>
    </row>
    <row r="6" ht="12.75">
      <c r="E6" s="20" t="s">
        <v>167</v>
      </c>
    </row>
    <row r="7" ht="12.75">
      <c r="E7" s="20" t="s">
        <v>165</v>
      </c>
    </row>
    <row r="8" ht="12.75">
      <c r="E8" s="20" t="s">
        <v>164</v>
      </c>
    </row>
    <row r="9" ht="12.75">
      <c r="E9" s="20" t="s">
        <v>168</v>
      </c>
    </row>
    <row r="10" ht="12.75">
      <c r="E10" s="20"/>
    </row>
    <row r="11" spans="1:5" ht="32.25" customHeight="1">
      <c r="A11" s="102" t="s">
        <v>184</v>
      </c>
      <c r="B11" s="102"/>
      <c r="C11" s="102"/>
      <c r="D11" s="102"/>
      <c r="E11" s="102"/>
    </row>
    <row r="12" spans="4:5" ht="12.75">
      <c r="D12" s="2" t="s">
        <v>109</v>
      </c>
      <c r="E12" s="20" t="s">
        <v>172</v>
      </c>
    </row>
    <row r="13" spans="1:5" ht="12.75">
      <c r="A13" s="101" t="s">
        <v>49</v>
      </c>
      <c r="B13" s="101" t="s">
        <v>50</v>
      </c>
      <c r="C13" s="101" t="s">
        <v>0</v>
      </c>
      <c r="D13" s="101"/>
      <c r="E13" s="101"/>
    </row>
    <row r="14" spans="1:5" ht="12.75">
      <c r="A14" s="101"/>
      <c r="B14" s="101"/>
      <c r="C14" s="53" t="s">
        <v>108</v>
      </c>
      <c r="D14" s="53" t="s">
        <v>116</v>
      </c>
      <c r="E14" s="53" t="s">
        <v>128</v>
      </c>
    </row>
    <row r="15" spans="1:5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</row>
    <row r="16" spans="1:5" ht="12.75">
      <c r="A16" s="53" t="s">
        <v>15</v>
      </c>
      <c r="B16" s="67" t="s">
        <v>16</v>
      </c>
      <c r="C16" s="64">
        <f>155+91.94891+8.57756</f>
        <v>255.52647000000002</v>
      </c>
      <c r="D16" s="90">
        <v>161</v>
      </c>
      <c r="E16" s="90">
        <v>179</v>
      </c>
    </row>
    <row r="17" spans="1:5" ht="12.75">
      <c r="A17" s="53" t="s">
        <v>17</v>
      </c>
      <c r="B17" s="67" t="s">
        <v>18</v>
      </c>
      <c r="C17" s="68">
        <f>C18+C27</f>
        <v>4274.2</v>
      </c>
      <c r="D17" s="68">
        <f>D18</f>
        <v>3045.1000000000004</v>
      </c>
      <c r="E17" s="68">
        <f>E18</f>
        <v>3042.8</v>
      </c>
    </row>
    <row r="18" spans="1:5" ht="12.75">
      <c r="A18" s="53" t="s">
        <v>19</v>
      </c>
      <c r="B18" s="70" t="s">
        <v>20</v>
      </c>
      <c r="C18" s="64">
        <f>C19+C24+C22</f>
        <v>4224.2</v>
      </c>
      <c r="D18" s="64">
        <f>D19+D24+D22</f>
        <v>3045.1000000000004</v>
      </c>
      <c r="E18" s="64">
        <f>E19+E24+E22</f>
        <v>3042.8</v>
      </c>
    </row>
    <row r="19" spans="1:5" ht="12.75">
      <c r="A19" s="53" t="s">
        <v>147</v>
      </c>
      <c r="B19" s="67" t="s">
        <v>185</v>
      </c>
      <c r="C19" s="68">
        <f>C20+C21</f>
        <v>3763.3</v>
      </c>
      <c r="D19" s="68">
        <f>D20+D21</f>
        <v>2914.8</v>
      </c>
      <c r="E19" s="68">
        <f>E20+E21</f>
        <v>2909.4</v>
      </c>
    </row>
    <row r="20" spans="1:5" ht="12.75">
      <c r="A20" s="53" t="s">
        <v>148</v>
      </c>
      <c r="B20" s="23" t="s">
        <v>186</v>
      </c>
      <c r="C20" s="65">
        <v>1932.5</v>
      </c>
      <c r="D20" s="64">
        <v>1938.6</v>
      </c>
      <c r="E20" s="64">
        <v>1998.9</v>
      </c>
    </row>
    <row r="21" spans="1:5" ht="26.25">
      <c r="A21" s="53" t="s">
        <v>149</v>
      </c>
      <c r="B21" s="23" t="s">
        <v>110</v>
      </c>
      <c r="C21" s="65">
        <f>966.4+530.4+204+130</f>
        <v>1830.8</v>
      </c>
      <c r="D21" s="64">
        <v>976.2</v>
      </c>
      <c r="E21" s="64">
        <v>910.5</v>
      </c>
    </row>
    <row r="22" spans="1:5" ht="12.75">
      <c r="A22" s="53" t="s">
        <v>150</v>
      </c>
      <c r="B22" s="70" t="s">
        <v>117</v>
      </c>
      <c r="C22" s="69">
        <f>C23</f>
        <v>368.4</v>
      </c>
      <c r="D22" s="69">
        <f>D23</f>
        <v>37.8</v>
      </c>
      <c r="E22" s="69">
        <f>E23</f>
        <v>37.8</v>
      </c>
    </row>
    <row r="23" spans="1:5" ht="12.75">
      <c r="A23" s="53" t="s">
        <v>151</v>
      </c>
      <c r="B23" s="54" t="s">
        <v>187</v>
      </c>
      <c r="C23" s="65">
        <f>364+4.4</f>
        <v>368.4</v>
      </c>
      <c r="D23" s="64">
        <v>37.8</v>
      </c>
      <c r="E23" s="64">
        <v>37.8</v>
      </c>
    </row>
    <row r="24" spans="1:5" ht="12.75">
      <c r="A24" s="53" t="s">
        <v>152</v>
      </c>
      <c r="B24" s="67" t="s">
        <v>107</v>
      </c>
      <c r="C24" s="68">
        <f>C25+C26</f>
        <v>92.5</v>
      </c>
      <c r="D24" s="68">
        <f>D25+D26</f>
        <v>92.5</v>
      </c>
      <c r="E24" s="68">
        <f>E25+E26</f>
        <v>95.60000000000001</v>
      </c>
    </row>
    <row r="25" spans="1:5" ht="26.25">
      <c r="A25" s="53" t="s">
        <v>153</v>
      </c>
      <c r="B25" s="23" t="s">
        <v>188</v>
      </c>
      <c r="C25" s="65">
        <v>92.1</v>
      </c>
      <c r="D25" s="64">
        <v>92.1</v>
      </c>
      <c r="E25" s="64">
        <v>95.2</v>
      </c>
    </row>
    <row r="26" spans="1:5" ht="26.25">
      <c r="A26" s="53" t="s">
        <v>154</v>
      </c>
      <c r="B26" s="23" t="s">
        <v>76</v>
      </c>
      <c r="C26" s="65">
        <v>0.4</v>
      </c>
      <c r="D26" s="64">
        <v>0.4</v>
      </c>
      <c r="E26" s="64">
        <v>0.4</v>
      </c>
    </row>
    <row r="27" spans="1:5" ht="12.75">
      <c r="A27" s="53" t="s">
        <v>62</v>
      </c>
      <c r="B27" s="26" t="s">
        <v>159</v>
      </c>
      <c r="C27" s="49">
        <f>C28</f>
        <v>50</v>
      </c>
      <c r="D27" s="71">
        <f>D28</f>
        <v>0</v>
      </c>
      <c r="E27" s="71">
        <f>E28</f>
        <v>0</v>
      </c>
    </row>
    <row r="28" spans="1:5" ht="12.75">
      <c r="A28" s="53" t="s">
        <v>155</v>
      </c>
      <c r="B28" s="23" t="s">
        <v>114</v>
      </c>
      <c r="C28" s="36">
        <v>50</v>
      </c>
      <c r="D28" s="66">
        <v>0</v>
      </c>
      <c r="E28" s="66">
        <v>0</v>
      </c>
    </row>
    <row r="29" spans="1:5" ht="12.75">
      <c r="A29" s="88" t="s">
        <v>21</v>
      </c>
      <c r="B29" s="85"/>
      <c r="C29" s="17">
        <f>C16+C17</f>
        <v>4529.72647</v>
      </c>
      <c r="D29" s="17">
        <f>D16+D17</f>
        <v>3206.1000000000004</v>
      </c>
      <c r="E29" s="17">
        <f>E16+E17</f>
        <v>3221.8</v>
      </c>
    </row>
    <row r="32" spans="4:5" ht="12.75">
      <c r="D32" s="63"/>
      <c r="E32" s="63"/>
    </row>
  </sheetData>
  <sheetProtection/>
  <autoFilter ref="A15:E15"/>
  <mergeCells count="4">
    <mergeCell ref="A13:A14"/>
    <mergeCell ref="C13:E13"/>
    <mergeCell ref="B13:B14"/>
    <mergeCell ref="A11:E11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57"/>
  <sheetViews>
    <sheetView zoomScale="120" zoomScaleNormal="120" zoomScalePageLayoutView="0" workbookViewId="0" topLeftCell="B1">
      <selection activeCell="E34" sqref="E34:G34"/>
    </sheetView>
  </sheetViews>
  <sheetFormatPr defaultColWidth="9.125" defaultRowHeight="12.75"/>
  <cols>
    <col min="1" max="1" width="18.375" style="2" hidden="1" customWidth="1"/>
    <col min="2" max="2" width="90.00390625" style="2" customWidth="1"/>
    <col min="3" max="3" width="6.125" style="2" customWidth="1"/>
    <col min="4" max="4" width="9.00390625" style="2" customWidth="1"/>
    <col min="5" max="7" width="9.625" style="2" customWidth="1"/>
    <col min="8" max="16384" width="9.125" style="2" customWidth="1"/>
  </cols>
  <sheetData>
    <row r="1" s="28" customFormat="1" ht="12.75">
      <c r="G1" s="20" t="s">
        <v>181</v>
      </c>
    </row>
    <row r="2" s="28" customFormat="1" ht="12.75">
      <c r="G2" s="20" t="str">
        <f>1!E2</f>
        <v>к решению Совета сельского поселения Кемское</v>
      </c>
    </row>
    <row r="3" s="28" customFormat="1" ht="12.75">
      <c r="G3" s="20" t="str">
        <f>1!E3</f>
        <v>от 22.11.2019 г. № 80</v>
      </c>
    </row>
    <row r="4" s="28" customFormat="1" ht="12.75"/>
    <row r="5" s="28" customFormat="1" ht="12.75">
      <c r="G5" s="20" t="s">
        <v>162</v>
      </c>
    </row>
    <row r="6" s="28" customFormat="1" ht="12.75">
      <c r="G6" s="20" t="s">
        <v>167</v>
      </c>
    </row>
    <row r="7" s="28" customFormat="1" ht="12.75">
      <c r="G7" s="20" t="s">
        <v>165</v>
      </c>
    </row>
    <row r="8" s="28" customFormat="1" ht="12.75">
      <c r="G8" s="20" t="s">
        <v>164</v>
      </c>
    </row>
    <row r="9" s="28" customFormat="1" ht="12.75">
      <c r="G9" s="20" t="s">
        <v>168</v>
      </c>
    </row>
    <row r="10" spans="2:8" s="28" customFormat="1" ht="12.75">
      <c r="B10" s="18"/>
      <c r="C10" s="46"/>
      <c r="E10" s="47"/>
      <c r="F10" s="47"/>
      <c r="G10" s="47"/>
      <c r="H10" s="1"/>
    </row>
    <row r="11" spans="2:8" s="28" customFormat="1" ht="32.25" customHeight="1">
      <c r="B11" s="102" t="s">
        <v>182</v>
      </c>
      <c r="C11" s="102"/>
      <c r="D11" s="102"/>
      <c r="E11" s="102"/>
      <c r="F11" s="102"/>
      <c r="G11" s="102"/>
      <c r="H11" s="1"/>
    </row>
    <row r="12" spans="2:7" s="28" customFormat="1" ht="12.75">
      <c r="B12" s="19" t="s">
        <v>3</v>
      </c>
      <c r="F12" s="27"/>
      <c r="G12" s="20" t="s">
        <v>172</v>
      </c>
    </row>
    <row r="13" spans="2:7" ht="12.75">
      <c r="B13" s="103" t="s">
        <v>1</v>
      </c>
      <c r="C13" s="103" t="s">
        <v>51</v>
      </c>
      <c r="D13" s="103" t="s">
        <v>52</v>
      </c>
      <c r="E13" s="104" t="s">
        <v>0</v>
      </c>
      <c r="F13" s="105"/>
      <c r="G13" s="106"/>
    </row>
    <row r="14" spans="2:7" ht="12.75">
      <c r="B14" s="103"/>
      <c r="C14" s="103"/>
      <c r="D14" s="103"/>
      <c r="E14" s="3" t="s">
        <v>108</v>
      </c>
      <c r="F14" s="3" t="s">
        <v>116</v>
      </c>
      <c r="G14" s="3" t="s">
        <v>127</v>
      </c>
    </row>
    <row r="15" spans="2:7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</row>
    <row r="16" spans="2:7" ht="12.75">
      <c r="B16" s="26" t="s">
        <v>10</v>
      </c>
      <c r="C16" s="50" t="s">
        <v>4</v>
      </c>
      <c r="D16" s="50"/>
      <c r="E16" s="56">
        <f>E17+E18+E25+E31+E30</f>
        <v>2065.5</v>
      </c>
      <c r="F16" s="56">
        <f>F17+F18+F25+F31+F30</f>
        <v>1689.6</v>
      </c>
      <c r="G16" s="56">
        <f>G17+G18+G25+G31+G30</f>
        <v>1624.7</v>
      </c>
    </row>
    <row r="17" spans="2:7" ht="12.75">
      <c r="B17" s="86" t="s">
        <v>36</v>
      </c>
      <c r="C17" s="41" t="s">
        <v>4</v>
      </c>
      <c r="D17" s="41" t="s">
        <v>6</v>
      </c>
      <c r="E17" s="57">
        <f>6!G18</f>
        <v>594.9</v>
      </c>
      <c r="F17" s="58">
        <v>430.8</v>
      </c>
      <c r="G17" s="58">
        <v>430.8</v>
      </c>
    </row>
    <row r="18" spans="2:7" ht="26.25">
      <c r="B18" s="54" t="s">
        <v>38</v>
      </c>
      <c r="C18" s="41" t="s">
        <v>4</v>
      </c>
      <c r="D18" s="41" t="s">
        <v>5</v>
      </c>
      <c r="E18" s="57">
        <f>6!G22</f>
        <v>1321.1</v>
      </c>
      <c r="F18" s="58">
        <v>1144.8</v>
      </c>
      <c r="G18" s="58">
        <v>1079.9</v>
      </c>
    </row>
    <row r="19" spans="2:7" ht="12.75">
      <c r="B19" s="25" t="s">
        <v>69</v>
      </c>
      <c r="C19" s="51"/>
      <c r="D19" s="51"/>
      <c r="E19" s="16"/>
      <c r="F19" s="59"/>
      <c r="G19" s="59"/>
    </row>
    <row r="20" spans="2:7" ht="12.75">
      <c r="B20" s="25" t="s">
        <v>70</v>
      </c>
      <c r="C20" s="51" t="s">
        <v>4</v>
      </c>
      <c r="D20" s="51" t="s">
        <v>5</v>
      </c>
      <c r="E20" s="59">
        <f>E21+E22+E23+E24</f>
        <v>77.10000000000001</v>
      </c>
      <c r="F20" s="59">
        <f>F21+F22+F23+F24</f>
        <v>77.10000000000001</v>
      </c>
      <c r="G20" s="59">
        <f>G21+G22+G23+G24</f>
        <v>77.10000000000001</v>
      </c>
    </row>
    <row r="21" spans="2:7" ht="12.75">
      <c r="B21" s="52" t="s">
        <v>71</v>
      </c>
      <c r="C21" s="51" t="s">
        <v>4</v>
      </c>
      <c r="D21" s="51" t="s">
        <v>5</v>
      </c>
      <c r="E21" s="59">
        <f>6!G34</f>
        <v>52</v>
      </c>
      <c r="F21" s="59">
        <v>52</v>
      </c>
      <c r="G21" s="59">
        <v>52</v>
      </c>
    </row>
    <row r="22" spans="2:7" ht="12.75">
      <c r="B22" s="55" t="s">
        <v>129</v>
      </c>
      <c r="C22" s="51" t="s">
        <v>4</v>
      </c>
      <c r="D22" s="51" t="s">
        <v>5</v>
      </c>
      <c r="E22" s="59">
        <f>6!G40</f>
        <v>19.5</v>
      </c>
      <c r="F22" s="59">
        <v>19.5</v>
      </c>
      <c r="G22" s="59">
        <v>19.5</v>
      </c>
    </row>
    <row r="23" spans="2:7" ht="12.75">
      <c r="B23" s="55" t="s">
        <v>73</v>
      </c>
      <c r="C23" s="51" t="s">
        <v>4</v>
      </c>
      <c r="D23" s="51" t="s">
        <v>5</v>
      </c>
      <c r="E23" s="59">
        <f>6!G37</f>
        <v>1.9</v>
      </c>
      <c r="F23" s="59">
        <v>1.9</v>
      </c>
      <c r="G23" s="59">
        <v>1.9</v>
      </c>
    </row>
    <row r="24" spans="2:7" ht="12.75">
      <c r="B24" s="55" t="s">
        <v>100</v>
      </c>
      <c r="C24" s="51" t="s">
        <v>4</v>
      </c>
      <c r="D24" s="51" t="s">
        <v>5</v>
      </c>
      <c r="E24" s="59">
        <f>6!G43</f>
        <v>3.7</v>
      </c>
      <c r="F24" s="59">
        <v>3.7</v>
      </c>
      <c r="G24" s="59">
        <v>3.7</v>
      </c>
    </row>
    <row r="25" spans="2:7" ht="26.25">
      <c r="B25" s="23" t="s">
        <v>57</v>
      </c>
      <c r="C25" s="41" t="s">
        <v>4</v>
      </c>
      <c r="D25" s="41" t="s">
        <v>22</v>
      </c>
      <c r="E25" s="58">
        <f>E27</f>
        <v>101</v>
      </c>
      <c r="F25" s="58">
        <f>F27</f>
        <v>101</v>
      </c>
      <c r="G25" s="58">
        <f>G27</f>
        <v>101</v>
      </c>
    </row>
    <row r="26" spans="2:7" ht="12.75">
      <c r="B26" s="25" t="s">
        <v>69</v>
      </c>
      <c r="C26" s="41"/>
      <c r="D26" s="41"/>
      <c r="E26" s="57"/>
      <c r="F26" s="58"/>
      <c r="G26" s="58"/>
    </row>
    <row r="27" spans="2:7" ht="12.75">
      <c r="B27" s="25" t="s">
        <v>70</v>
      </c>
      <c r="C27" s="51" t="s">
        <v>4</v>
      </c>
      <c r="D27" s="51" t="s">
        <v>22</v>
      </c>
      <c r="E27" s="59">
        <f>E28+E29</f>
        <v>101</v>
      </c>
      <c r="F27" s="59">
        <f>F28+F29</f>
        <v>101</v>
      </c>
      <c r="G27" s="59">
        <f>G28+G29</f>
        <v>101</v>
      </c>
    </row>
    <row r="28" spans="2:7" ht="39">
      <c r="B28" s="52" t="s">
        <v>74</v>
      </c>
      <c r="C28" s="51" t="s">
        <v>4</v>
      </c>
      <c r="D28" s="51" t="s">
        <v>22</v>
      </c>
      <c r="E28" s="59">
        <f>6!G48</f>
        <v>75</v>
      </c>
      <c r="F28" s="59">
        <v>75</v>
      </c>
      <c r="G28" s="59">
        <v>75</v>
      </c>
    </row>
    <row r="29" spans="2:7" ht="12.75">
      <c r="B29" s="55" t="s">
        <v>75</v>
      </c>
      <c r="C29" s="51" t="s">
        <v>4</v>
      </c>
      <c r="D29" s="51" t="s">
        <v>22</v>
      </c>
      <c r="E29" s="59">
        <f>6!G51</f>
        <v>26</v>
      </c>
      <c r="F29" s="59">
        <v>26</v>
      </c>
      <c r="G29" s="59">
        <v>26</v>
      </c>
    </row>
    <row r="30" spans="2:7" ht="12.75">
      <c r="B30" s="7" t="s">
        <v>35</v>
      </c>
      <c r="C30" s="51" t="s">
        <v>4</v>
      </c>
      <c r="D30" s="51" t="s">
        <v>34</v>
      </c>
      <c r="E30" s="16">
        <f>6!G55</f>
        <v>0</v>
      </c>
      <c r="F30" s="59">
        <v>10</v>
      </c>
      <c r="G30" s="59">
        <v>10</v>
      </c>
    </row>
    <row r="31" spans="2:7" ht="12.75">
      <c r="B31" s="23" t="s">
        <v>24</v>
      </c>
      <c r="C31" s="41" t="s">
        <v>4</v>
      </c>
      <c r="D31" s="41" t="s">
        <v>25</v>
      </c>
      <c r="E31" s="57">
        <f>6!G56</f>
        <v>48.5</v>
      </c>
      <c r="F31" s="57">
        <f>6!H56</f>
        <v>3</v>
      </c>
      <c r="G31" s="57">
        <f>6!I56</f>
        <v>3</v>
      </c>
    </row>
    <row r="32" spans="2:7" ht="12.75">
      <c r="B32" s="26" t="s">
        <v>11</v>
      </c>
      <c r="C32" s="50" t="s">
        <v>6</v>
      </c>
      <c r="D32" s="50"/>
      <c r="E32" s="56">
        <f>E33</f>
        <v>92.10000000000001</v>
      </c>
      <c r="F32" s="56">
        <f>F33</f>
        <v>92.1</v>
      </c>
      <c r="G32" s="56">
        <f>G33</f>
        <v>95.2</v>
      </c>
    </row>
    <row r="33" spans="2:7" ht="12.75">
      <c r="B33" s="23" t="s">
        <v>39</v>
      </c>
      <c r="C33" s="41" t="s">
        <v>6</v>
      </c>
      <c r="D33" s="41" t="s">
        <v>7</v>
      </c>
      <c r="E33" s="57">
        <f>6!G67</f>
        <v>92.10000000000001</v>
      </c>
      <c r="F33" s="58">
        <v>92.1</v>
      </c>
      <c r="G33" s="58">
        <v>95.2</v>
      </c>
    </row>
    <row r="34" spans="2:7" ht="12.75">
      <c r="B34" s="26" t="s">
        <v>12</v>
      </c>
      <c r="C34" s="50" t="s">
        <v>7</v>
      </c>
      <c r="D34" s="50"/>
      <c r="E34" s="56">
        <f>E35</f>
        <v>17.8</v>
      </c>
      <c r="F34" s="56">
        <f>F35</f>
        <v>30</v>
      </c>
      <c r="G34" s="56">
        <f>G35</f>
        <v>30</v>
      </c>
    </row>
    <row r="35" spans="2:7" ht="12.75">
      <c r="B35" s="23" t="s">
        <v>63</v>
      </c>
      <c r="C35" s="41" t="s">
        <v>7</v>
      </c>
      <c r="D35" s="41">
        <v>10</v>
      </c>
      <c r="E35" s="57">
        <f>6!G74</f>
        <v>17.8</v>
      </c>
      <c r="F35" s="58">
        <v>30</v>
      </c>
      <c r="G35" s="58">
        <v>30</v>
      </c>
    </row>
    <row r="36" spans="2:7" ht="12.75">
      <c r="B36" s="26" t="s">
        <v>14</v>
      </c>
      <c r="C36" s="50" t="s">
        <v>8</v>
      </c>
      <c r="D36" s="50"/>
      <c r="E36" s="56">
        <f>SUM(E37:E38)</f>
        <v>1334.8</v>
      </c>
      <c r="F36" s="56">
        <f>SUM(F37:F38)</f>
        <v>292.8</v>
      </c>
      <c r="G36" s="56">
        <f>SUM(G37:G38)</f>
        <v>292.8</v>
      </c>
    </row>
    <row r="37" spans="2:7" ht="12.75">
      <c r="B37" s="23" t="s">
        <v>64</v>
      </c>
      <c r="C37" s="41" t="s">
        <v>8</v>
      </c>
      <c r="D37" s="41" t="s">
        <v>6</v>
      </c>
      <c r="E37" s="57">
        <f>6!G79</f>
        <v>293.8</v>
      </c>
      <c r="F37" s="58">
        <v>37.8</v>
      </c>
      <c r="G37" s="58">
        <v>37.8</v>
      </c>
    </row>
    <row r="38" spans="2:7" ht="12.75">
      <c r="B38" s="23" t="s">
        <v>40</v>
      </c>
      <c r="C38" s="41" t="s">
        <v>8</v>
      </c>
      <c r="D38" s="41" t="s">
        <v>7</v>
      </c>
      <c r="E38" s="57">
        <f>6!G80</f>
        <v>1041</v>
      </c>
      <c r="F38" s="58">
        <f>6!H80</f>
        <v>255</v>
      </c>
      <c r="G38" s="58">
        <f>6!I80</f>
        <v>255</v>
      </c>
    </row>
    <row r="39" spans="2:7" ht="12.75">
      <c r="B39" s="13" t="s">
        <v>130</v>
      </c>
      <c r="C39" s="12" t="s">
        <v>67</v>
      </c>
      <c r="D39" s="12"/>
      <c r="E39" s="60">
        <f>E40</f>
        <v>5</v>
      </c>
      <c r="F39" s="60">
        <f>F40</f>
        <v>5</v>
      </c>
      <c r="G39" s="60">
        <f>G40</f>
        <v>5</v>
      </c>
    </row>
    <row r="40" spans="2:7" ht="12.75">
      <c r="B40" s="7" t="s">
        <v>131</v>
      </c>
      <c r="C40" s="10" t="s">
        <v>67</v>
      </c>
      <c r="D40" s="10" t="s">
        <v>67</v>
      </c>
      <c r="E40" s="57">
        <f>6!G94</f>
        <v>5</v>
      </c>
      <c r="F40" s="58">
        <v>5</v>
      </c>
      <c r="G40" s="58">
        <v>5</v>
      </c>
    </row>
    <row r="41" spans="2:7" ht="12.75">
      <c r="B41" s="26" t="s">
        <v>23</v>
      </c>
      <c r="C41" s="50" t="s">
        <v>9</v>
      </c>
      <c r="D41" s="50"/>
      <c r="E41" s="56">
        <f>E42</f>
        <v>650</v>
      </c>
      <c r="F41" s="56">
        <f>F42</f>
        <v>650</v>
      </c>
      <c r="G41" s="56">
        <f>G42</f>
        <v>650</v>
      </c>
    </row>
    <row r="42" spans="2:7" ht="12.75">
      <c r="B42" s="23" t="s">
        <v>58</v>
      </c>
      <c r="C42" s="41" t="s">
        <v>9</v>
      </c>
      <c r="D42" s="41" t="s">
        <v>4</v>
      </c>
      <c r="E42" s="57">
        <f>6!G95</f>
        <v>650</v>
      </c>
      <c r="F42" s="57">
        <v>650</v>
      </c>
      <c r="G42" s="57">
        <v>650</v>
      </c>
    </row>
    <row r="43" spans="2:7" ht="12.75">
      <c r="B43" s="25" t="s">
        <v>69</v>
      </c>
      <c r="C43" s="41"/>
      <c r="D43" s="41"/>
      <c r="E43" s="57"/>
      <c r="F43" s="58"/>
      <c r="G43" s="58"/>
    </row>
    <row r="44" spans="2:7" ht="12.75">
      <c r="B44" s="25" t="s">
        <v>70</v>
      </c>
      <c r="C44" s="51" t="s">
        <v>9</v>
      </c>
      <c r="D44" s="51" t="s">
        <v>4</v>
      </c>
      <c r="E44" s="59">
        <f>E45</f>
        <v>650</v>
      </c>
      <c r="F44" s="59">
        <f>F45</f>
        <v>650</v>
      </c>
      <c r="G44" s="59">
        <f>G45</f>
        <v>650</v>
      </c>
    </row>
    <row r="45" spans="2:7" ht="12.75">
      <c r="B45" s="52" t="s">
        <v>72</v>
      </c>
      <c r="C45" s="51" t="s">
        <v>9</v>
      </c>
      <c r="D45" s="51" t="s">
        <v>4</v>
      </c>
      <c r="E45" s="59">
        <f>6!G100</f>
        <v>650</v>
      </c>
      <c r="F45" s="59">
        <v>650</v>
      </c>
      <c r="G45" s="59">
        <v>650</v>
      </c>
    </row>
    <row r="46" spans="2:7" ht="12.75">
      <c r="B46" s="26" t="s">
        <v>26</v>
      </c>
      <c r="C46" s="50" t="s">
        <v>13</v>
      </c>
      <c r="D46" s="50"/>
      <c r="E46" s="60">
        <f>E47</f>
        <v>305.9</v>
      </c>
      <c r="F46" s="60">
        <f>F47</f>
        <v>305.9</v>
      </c>
      <c r="G46" s="60">
        <f>G47</f>
        <v>305.9</v>
      </c>
    </row>
    <row r="47" spans="2:7" ht="12.75">
      <c r="B47" s="23" t="s">
        <v>55</v>
      </c>
      <c r="C47" s="41" t="s">
        <v>13</v>
      </c>
      <c r="D47" s="41" t="s">
        <v>4</v>
      </c>
      <c r="E47" s="57">
        <f>6!G105</f>
        <v>305.9</v>
      </c>
      <c r="F47" s="58">
        <v>305.9</v>
      </c>
      <c r="G47" s="58">
        <v>305.9</v>
      </c>
    </row>
    <row r="48" spans="2:7" ht="12.75">
      <c r="B48" s="26" t="s">
        <v>33</v>
      </c>
      <c r="C48" s="50" t="s">
        <v>34</v>
      </c>
      <c r="D48" s="50"/>
      <c r="E48" s="56">
        <f>E49</f>
        <v>63.8</v>
      </c>
      <c r="F48" s="56">
        <f>F49</f>
        <v>63.8</v>
      </c>
      <c r="G48" s="56">
        <f>G49</f>
        <v>63.8</v>
      </c>
    </row>
    <row r="49" spans="2:7" ht="12.75">
      <c r="B49" s="23" t="s">
        <v>59</v>
      </c>
      <c r="C49" s="41" t="s">
        <v>34</v>
      </c>
      <c r="D49" s="41" t="s">
        <v>4</v>
      </c>
      <c r="E49" s="57">
        <f>E51</f>
        <v>63.8</v>
      </c>
      <c r="F49" s="57">
        <f>F51</f>
        <v>63.8</v>
      </c>
      <c r="G49" s="57">
        <f>G51</f>
        <v>63.8</v>
      </c>
    </row>
    <row r="50" spans="2:7" ht="12.75">
      <c r="B50" s="25" t="s">
        <v>69</v>
      </c>
      <c r="C50" s="41"/>
      <c r="D50" s="41"/>
      <c r="E50" s="57"/>
      <c r="F50" s="58"/>
      <c r="G50" s="58"/>
    </row>
    <row r="51" spans="2:7" ht="12.75">
      <c r="B51" s="25" t="s">
        <v>70</v>
      </c>
      <c r="C51" s="51" t="s">
        <v>34</v>
      </c>
      <c r="D51" s="51" t="s">
        <v>4</v>
      </c>
      <c r="E51" s="59">
        <f>E52</f>
        <v>63.8</v>
      </c>
      <c r="F51" s="59">
        <f>F52</f>
        <v>63.8</v>
      </c>
      <c r="G51" s="59">
        <f>G52</f>
        <v>63.8</v>
      </c>
    </row>
    <row r="52" spans="2:7" ht="12.75">
      <c r="B52" s="55" t="s">
        <v>73</v>
      </c>
      <c r="C52" s="51" t="s">
        <v>34</v>
      </c>
      <c r="D52" s="51" t="s">
        <v>4</v>
      </c>
      <c r="E52" s="59">
        <f>6!G111</f>
        <v>63.8</v>
      </c>
      <c r="F52" s="59">
        <v>63.8</v>
      </c>
      <c r="G52" s="59">
        <v>63.8</v>
      </c>
    </row>
    <row r="53" spans="2:7" ht="12.75">
      <c r="B53" s="23" t="s">
        <v>2</v>
      </c>
      <c r="C53" s="41"/>
      <c r="D53" s="41"/>
      <c r="E53" s="58">
        <f>E16+E32+E34+E36+E39+E41+E46+E48</f>
        <v>4534.9</v>
      </c>
      <c r="F53" s="58">
        <f>F16+F32+F34+F36+F39+F41+F46+F48</f>
        <v>3129.2000000000003</v>
      </c>
      <c r="G53" s="58">
        <f>G16+G32+G34+G36+G39+G41+G46+G48</f>
        <v>3067.4</v>
      </c>
    </row>
    <row r="54" spans="2:7" ht="13.5">
      <c r="B54" s="48" t="s">
        <v>196</v>
      </c>
      <c r="C54" s="41"/>
      <c r="D54" s="41"/>
      <c r="E54" s="61"/>
      <c r="F54" s="62">
        <v>76.9</v>
      </c>
      <c r="G54" s="62">
        <v>154.4</v>
      </c>
    </row>
    <row r="55" spans="2:7" ht="12.75">
      <c r="B55" s="26" t="s">
        <v>115</v>
      </c>
      <c r="C55" s="41"/>
      <c r="D55" s="41"/>
      <c r="E55" s="56">
        <f>E53+E54</f>
        <v>4534.9</v>
      </c>
      <c r="F55" s="56">
        <f>F53+F54</f>
        <v>3206.1000000000004</v>
      </c>
      <c r="G55" s="56">
        <f>G53+G54</f>
        <v>3221.8</v>
      </c>
    </row>
    <row r="56" spans="2:7" ht="12.75">
      <c r="B56" s="25" t="s">
        <v>69</v>
      </c>
      <c r="C56" s="41"/>
      <c r="D56" s="41"/>
      <c r="E56" s="57"/>
      <c r="F56" s="58"/>
      <c r="G56" s="58"/>
    </row>
    <row r="57" spans="2:7" ht="12.75">
      <c r="B57" s="25" t="s">
        <v>197</v>
      </c>
      <c r="C57" s="41"/>
      <c r="D57" s="41"/>
      <c r="E57" s="58">
        <f>E20+E25+E44+E51</f>
        <v>891.9</v>
      </c>
      <c r="F57" s="58">
        <f>F20+F25+F44+F51</f>
        <v>891.9</v>
      </c>
      <c r="G57" s="58">
        <f>G20+G25+G44+G51</f>
        <v>891.9</v>
      </c>
    </row>
    <row r="58" ht="24.75" customHeight="1"/>
  </sheetData>
  <sheetProtection/>
  <autoFilter ref="A15:H57"/>
  <mergeCells count="5">
    <mergeCell ref="B13:B14"/>
    <mergeCell ref="C13:C14"/>
    <mergeCell ref="D13:D14"/>
    <mergeCell ref="E13:G13"/>
    <mergeCell ref="B11:G11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142"/>
  <sheetViews>
    <sheetView zoomScale="120" zoomScaleNormal="120" zoomScalePageLayoutView="0" workbookViewId="0" topLeftCell="B1">
      <selection activeCell="B25" sqref="B25"/>
    </sheetView>
  </sheetViews>
  <sheetFormatPr defaultColWidth="9.125" defaultRowHeight="12.75"/>
  <cols>
    <col min="1" max="1" width="18.375" style="2" hidden="1" customWidth="1"/>
    <col min="2" max="2" width="67.625" style="2" customWidth="1"/>
    <col min="3" max="3" width="6.125" style="2" customWidth="1"/>
    <col min="4" max="4" width="9.00390625" style="2" customWidth="1"/>
    <col min="5" max="5" width="12.625" style="2" customWidth="1"/>
    <col min="6" max="6" width="9.50390625" style="2" customWidth="1"/>
    <col min="7" max="9" width="9.625" style="2" customWidth="1"/>
    <col min="10" max="16384" width="9.125" style="2" customWidth="1"/>
  </cols>
  <sheetData>
    <row r="1" s="28" customFormat="1" ht="12.75">
      <c r="I1" s="20" t="s">
        <v>178</v>
      </c>
    </row>
    <row r="2" s="28" customFormat="1" ht="12.75">
      <c r="I2" s="20" t="str">
        <f>1!E2</f>
        <v>к решению Совета сельского поселения Кемское</v>
      </c>
    </row>
    <row r="3" s="28" customFormat="1" ht="12.75">
      <c r="I3" s="20" t="str">
        <f>1!E3</f>
        <v>от 22.11.2019 г. № 80</v>
      </c>
    </row>
    <row r="4" s="28" customFormat="1" ht="12.75"/>
    <row r="5" s="28" customFormat="1" ht="12.75">
      <c r="I5" s="20" t="s">
        <v>179</v>
      </c>
    </row>
    <row r="6" s="28" customFormat="1" ht="12.75">
      <c r="I6" s="20" t="s">
        <v>167</v>
      </c>
    </row>
    <row r="7" spans="7:9" s="28" customFormat="1" ht="12.75">
      <c r="G7" s="20"/>
      <c r="H7" s="20"/>
      <c r="I7" s="20" t="s">
        <v>165</v>
      </c>
    </row>
    <row r="8" spans="7:9" s="28" customFormat="1" ht="12.75">
      <c r="G8" s="20"/>
      <c r="H8" s="20"/>
      <c r="I8" s="20" t="s">
        <v>164</v>
      </c>
    </row>
    <row r="9" spans="7:9" s="28" customFormat="1" ht="12.75">
      <c r="G9" s="20"/>
      <c r="H9" s="20"/>
      <c r="I9" s="20" t="s">
        <v>168</v>
      </c>
    </row>
    <row r="10" spans="2:9" s="28" customFormat="1" ht="12.75">
      <c r="B10" s="18"/>
      <c r="C10" s="18"/>
      <c r="D10" s="18"/>
      <c r="E10" s="18"/>
      <c r="F10" s="18"/>
      <c r="G10" s="18"/>
      <c r="H10" s="18"/>
      <c r="I10" s="18"/>
    </row>
    <row r="11" spans="2:9" ht="32.25" customHeight="1">
      <c r="B11" s="107" t="s">
        <v>180</v>
      </c>
      <c r="C11" s="107"/>
      <c r="D11" s="107"/>
      <c r="E11" s="107"/>
      <c r="F11" s="107"/>
      <c r="G11" s="107"/>
      <c r="H11" s="107"/>
      <c r="I11" s="107"/>
    </row>
    <row r="12" spans="2:9" s="28" customFormat="1" ht="12.75">
      <c r="B12" s="19"/>
      <c r="H12" s="27"/>
      <c r="I12" s="20" t="s">
        <v>172</v>
      </c>
    </row>
    <row r="13" spans="2:9" ht="12.75">
      <c r="B13" s="103" t="s">
        <v>1</v>
      </c>
      <c r="C13" s="103" t="s">
        <v>51</v>
      </c>
      <c r="D13" s="103" t="s">
        <v>52</v>
      </c>
      <c r="E13" s="103" t="s">
        <v>103</v>
      </c>
      <c r="F13" s="103" t="s">
        <v>104</v>
      </c>
      <c r="G13" s="108" t="s">
        <v>0</v>
      </c>
      <c r="H13" s="109"/>
      <c r="I13" s="110"/>
    </row>
    <row r="14" spans="2:9" ht="12.75">
      <c r="B14" s="103"/>
      <c r="C14" s="103"/>
      <c r="D14" s="103"/>
      <c r="E14" s="103"/>
      <c r="F14" s="103"/>
      <c r="G14" s="8" t="s">
        <v>108</v>
      </c>
      <c r="H14" s="8" t="s">
        <v>116</v>
      </c>
      <c r="I14" s="8" t="s">
        <v>127</v>
      </c>
    </row>
    <row r="15" spans="2:9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21">
        <v>7</v>
      </c>
      <c r="I15" s="21">
        <v>8</v>
      </c>
    </row>
    <row r="16" spans="2:9" ht="12.75">
      <c r="B16" s="13" t="s">
        <v>10</v>
      </c>
      <c r="C16" s="31" t="s">
        <v>4</v>
      </c>
      <c r="D16" s="31"/>
      <c r="E16" s="31"/>
      <c r="F16" s="31"/>
      <c r="G16" s="30">
        <v>2065.5</v>
      </c>
      <c r="H16" s="30">
        <f>H17+H22+H44+H52+H56</f>
        <v>1689.6</v>
      </c>
      <c r="I16" s="30">
        <f>I17+I22+I44+I52+I56</f>
        <v>1624.6999999999998</v>
      </c>
    </row>
    <row r="17" spans="2:9" ht="26.25">
      <c r="B17" s="7" t="s">
        <v>36</v>
      </c>
      <c r="C17" s="31" t="s">
        <v>4</v>
      </c>
      <c r="D17" s="31" t="s">
        <v>6</v>
      </c>
      <c r="E17" s="31"/>
      <c r="F17" s="31"/>
      <c r="G17" s="32">
        <v>594.9</v>
      </c>
      <c r="H17" s="32">
        <f>H18</f>
        <v>430.8</v>
      </c>
      <c r="I17" s="32">
        <f>I18</f>
        <v>430.8</v>
      </c>
    </row>
    <row r="18" spans="2:9" ht="12.75">
      <c r="B18" s="40" t="s">
        <v>42</v>
      </c>
      <c r="C18" s="31" t="s">
        <v>4</v>
      </c>
      <c r="D18" s="31" t="s">
        <v>6</v>
      </c>
      <c r="E18" s="31" t="s">
        <v>77</v>
      </c>
      <c r="F18" s="31"/>
      <c r="G18" s="32">
        <v>594.9</v>
      </c>
      <c r="H18" s="32">
        <f>H19</f>
        <v>430.8</v>
      </c>
      <c r="I18" s="32">
        <f>I19</f>
        <v>430.8</v>
      </c>
    </row>
    <row r="19" spans="2:9" ht="12.75">
      <c r="B19" s="7" t="s">
        <v>37</v>
      </c>
      <c r="C19" s="31" t="s">
        <v>4</v>
      </c>
      <c r="D19" s="31" t="s">
        <v>6</v>
      </c>
      <c r="E19" s="31" t="s">
        <v>78</v>
      </c>
      <c r="F19" s="31"/>
      <c r="G19" s="32">
        <v>594.9</v>
      </c>
      <c r="H19" s="32">
        <f>H21</f>
        <v>430.8</v>
      </c>
      <c r="I19" s="32">
        <f>I21</f>
        <v>430.8</v>
      </c>
    </row>
    <row r="20" spans="2:9" ht="12.75">
      <c r="B20" s="7" t="s">
        <v>43</v>
      </c>
      <c r="C20" s="31" t="s">
        <v>4</v>
      </c>
      <c r="D20" s="31" t="s">
        <v>6</v>
      </c>
      <c r="E20" s="31" t="s">
        <v>79</v>
      </c>
      <c r="F20" s="31"/>
      <c r="G20" s="32">
        <v>594.9</v>
      </c>
      <c r="H20" s="32">
        <f>H19</f>
        <v>430.8</v>
      </c>
      <c r="I20" s="32">
        <f>I19</f>
        <v>430.8</v>
      </c>
    </row>
    <row r="21" spans="2:9" ht="12.75">
      <c r="B21" s="7" t="s">
        <v>31</v>
      </c>
      <c r="C21" s="31" t="s">
        <v>4</v>
      </c>
      <c r="D21" s="31" t="s">
        <v>6</v>
      </c>
      <c r="E21" s="31" t="s">
        <v>79</v>
      </c>
      <c r="F21" s="31" t="s">
        <v>28</v>
      </c>
      <c r="G21" s="32">
        <v>594.9</v>
      </c>
      <c r="H21" s="32">
        <v>430.8</v>
      </c>
      <c r="I21" s="32">
        <v>430.8</v>
      </c>
    </row>
    <row r="22" spans="2:9" ht="39">
      <c r="B22" s="14" t="s">
        <v>38</v>
      </c>
      <c r="C22" s="31" t="s">
        <v>4</v>
      </c>
      <c r="D22" s="31" t="s">
        <v>5</v>
      </c>
      <c r="E22" s="31"/>
      <c r="F22" s="31"/>
      <c r="G22" s="32">
        <v>1321.1</v>
      </c>
      <c r="H22" s="32">
        <f>H23+H28+H31</f>
        <v>1144.8</v>
      </c>
      <c r="I22" s="32">
        <f>I23+I28+I31</f>
        <v>1079.8999999999999</v>
      </c>
    </row>
    <row r="23" spans="2:9" ht="12.75">
      <c r="B23" s="40" t="s">
        <v>42</v>
      </c>
      <c r="C23" s="31" t="s">
        <v>4</v>
      </c>
      <c r="D23" s="31" t="s">
        <v>5</v>
      </c>
      <c r="E23" s="31" t="s">
        <v>77</v>
      </c>
      <c r="F23" s="31"/>
      <c r="G23" s="32">
        <v>1243.6</v>
      </c>
      <c r="H23" s="32">
        <f>H24</f>
        <v>1067.3</v>
      </c>
      <c r="I23" s="32">
        <f>I24</f>
        <v>1002.4</v>
      </c>
    </row>
    <row r="24" spans="2:9" ht="12.75">
      <c r="B24" s="7" t="s">
        <v>43</v>
      </c>
      <c r="C24" s="31" t="s">
        <v>4</v>
      </c>
      <c r="D24" s="31" t="s">
        <v>5</v>
      </c>
      <c r="E24" s="31" t="s">
        <v>80</v>
      </c>
      <c r="F24" s="31"/>
      <c r="G24" s="32">
        <v>1243.6</v>
      </c>
      <c r="H24" s="32">
        <f>H25+H26+H27</f>
        <v>1067.3</v>
      </c>
      <c r="I24" s="32">
        <f>I25+I26+I27</f>
        <v>1002.4</v>
      </c>
    </row>
    <row r="25" spans="2:9" ht="12.75">
      <c r="B25" s="7" t="s">
        <v>31</v>
      </c>
      <c r="C25" s="31" t="s">
        <v>4</v>
      </c>
      <c r="D25" s="31" t="s">
        <v>5</v>
      </c>
      <c r="E25" s="31" t="s">
        <v>80</v>
      </c>
      <c r="F25" s="31" t="s">
        <v>28</v>
      </c>
      <c r="G25" s="32">
        <v>623.1</v>
      </c>
      <c r="H25" s="32">
        <f>738</f>
        <v>738</v>
      </c>
      <c r="I25" s="32">
        <v>738</v>
      </c>
    </row>
    <row r="26" spans="2:10" ht="26.25">
      <c r="B26" s="7" t="s">
        <v>45</v>
      </c>
      <c r="C26" s="31" t="s">
        <v>4</v>
      </c>
      <c r="D26" s="31" t="s">
        <v>5</v>
      </c>
      <c r="E26" s="31" t="s">
        <v>80</v>
      </c>
      <c r="F26" s="31" t="s">
        <v>29</v>
      </c>
      <c r="G26" s="32">
        <v>617</v>
      </c>
      <c r="H26" s="32">
        <v>317.3</v>
      </c>
      <c r="I26" s="32">
        <v>252.4</v>
      </c>
      <c r="J26" s="89"/>
    </row>
    <row r="27" spans="2:9" ht="12.75">
      <c r="B27" s="7" t="s">
        <v>27</v>
      </c>
      <c r="C27" s="31" t="s">
        <v>4</v>
      </c>
      <c r="D27" s="31" t="s">
        <v>5</v>
      </c>
      <c r="E27" s="31" t="s">
        <v>80</v>
      </c>
      <c r="F27" s="31" t="s">
        <v>30</v>
      </c>
      <c r="G27" s="32">
        <v>3.5</v>
      </c>
      <c r="H27" s="32">
        <v>12</v>
      </c>
      <c r="I27" s="32">
        <v>12</v>
      </c>
    </row>
    <row r="28" spans="2:9" ht="12.75">
      <c r="B28" s="7" t="s">
        <v>44</v>
      </c>
      <c r="C28" s="31" t="s">
        <v>4</v>
      </c>
      <c r="D28" s="31" t="s">
        <v>5</v>
      </c>
      <c r="E28" s="31" t="s">
        <v>90</v>
      </c>
      <c r="F28" s="31"/>
      <c r="G28" s="32">
        <v>0.4</v>
      </c>
      <c r="H28" s="32">
        <f>H29</f>
        <v>0.4</v>
      </c>
      <c r="I28" s="32">
        <f>I29</f>
        <v>0.4</v>
      </c>
    </row>
    <row r="29" spans="2:9" ht="66">
      <c r="B29" s="7" t="s">
        <v>176</v>
      </c>
      <c r="C29" s="31" t="s">
        <v>4</v>
      </c>
      <c r="D29" s="31" t="s">
        <v>5</v>
      </c>
      <c r="E29" s="31" t="s">
        <v>112</v>
      </c>
      <c r="F29" s="31"/>
      <c r="G29" s="32">
        <v>0.4</v>
      </c>
      <c r="H29" s="32">
        <f>H30</f>
        <v>0.4</v>
      </c>
      <c r="I29" s="32">
        <f>I30</f>
        <v>0.4</v>
      </c>
    </row>
    <row r="30" spans="2:9" ht="26.25">
      <c r="B30" s="7" t="s">
        <v>45</v>
      </c>
      <c r="C30" s="31" t="s">
        <v>4</v>
      </c>
      <c r="D30" s="31" t="s">
        <v>5</v>
      </c>
      <c r="E30" s="31" t="s">
        <v>112</v>
      </c>
      <c r="F30" s="31" t="s">
        <v>29</v>
      </c>
      <c r="G30" s="32">
        <v>0.4</v>
      </c>
      <c r="H30" s="32">
        <v>0.4</v>
      </c>
      <c r="I30" s="32">
        <v>0.4</v>
      </c>
    </row>
    <row r="31" spans="2:9" ht="12.75">
      <c r="B31" s="7" t="s">
        <v>54</v>
      </c>
      <c r="C31" s="31" t="s">
        <v>4</v>
      </c>
      <c r="D31" s="31" t="s">
        <v>5</v>
      </c>
      <c r="E31" s="31" t="s">
        <v>81</v>
      </c>
      <c r="F31" s="31"/>
      <c r="G31" s="32">
        <v>77.10000000000001</v>
      </c>
      <c r="H31" s="32">
        <f>H32+H35+H38+H41</f>
        <v>77.10000000000001</v>
      </c>
      <c r="I31" s="32">
        <f>I32+I35+I38+I41</f>
        <v>77.10000000000001</v>
      </c>
    </row>
    <row r="32" spans="2:9" ht="26.25">
      <c r="B32" s="7" t="s">
        <v>71</v>
      </c>
      <c r="C32" s="31" t="s">
        <v>4</v>
      </c>
      <c r="D32" s="31" t="s">
        <v>5</v>
      </c>
      <c r="E32" s="31" t="s">
        <v>82</v>
      </c>
      <c r="F32" s="31"/>
      <c r="G32" s="32">
        <v>52</v>
      </c>
      <c r="H32" s="32">
        <f>H33</f>
        <v>52</v>
      </c>
      <c r="I32" s="32">
        <f>I33</f>
        <v>52</v>
      </c>
    </row>
    <row r="33" spans="2:9" ht="26.25">
      <c r="B33" s="7" t="s">
        <v>146</v>
      </c>
      <c r="C33" s="31" t="s">
        <v>4</v>
      </c>
      <c r="D33" s="31" t="s">
        <v>5</v>
      </c>
      <c r="E33" s="31" t="s">
        <v>83</v>
      </c>
      <c r="F33" s="31"/>
      <c r="G33" s="32">
        <v>52</v>
      </c>
      <c r="H33" s="32">
        <f>H34</f>
        <v>52</v>
      </c>
      <c r="I33" s="32">
        <f>I34</f>
        <v>52</v>
      </c>
    </row>
    <row r="34" spans="2:9" ht="12.75">
      <c r="B34" s="7" t="s">
        <v>41</v>
      </c>
      <c r="C34" s="31" t="s">
        <v>4</v>
      </c>
      <c r="D34" s="31" t="s">
        <v>5</v>
      </c>
      <c r="E34" s="31" t="s">
        <v>83</v>
      </c>
      <c r="F34" s="31" t="s">
        <v>32</v>
      </c>
      <c r="G34" s="32">
        <v>52</v>
      </c>
      <c r="H34" s="32">
        <v>52</v>
      </c>
      <c r="I34" s="32">
        <v>52</v>
      </c>
    </row>
    <row r="35" spans="2:9" ht="26.25">
      <c r="B35" s="7" t="s">
        <v>73</v>
      </c>
      <c r="C35" s="31" t="s">
        <v>4</v>
      </c>
      <c r="D35" s="31" t="s">
        <v>5</v>
      </c>
      <c r="E35" s="31" t="s">
        <v>84</v>
      </c>
      <c r="F35" s="31"/>
      <c r="G35" s="32">
        <v>1.9</v>
      </c>
      <c r="H35" s="32">
        <f>H36</f>
        <v>1.9</v>
      </c>
      <c r="I35" s="32">
        <f>I36</f>
        <v>1.9</v>
      </c>
    </row>
    <row r="36" spans="2:9" ht="26.25">
      <c r="B36" s="7" t="s">
        <v>146</v>
      </c>
      <c r="C36" s="31" t="s">
        <v>4</v>
      </c>
      <c r="D36" s="31" t="s">
        <v>5</v>
      </c>
      <c r="E36" s="31" t="s">
        <v>85</v>
      </c>
      <c r="F36" s="31"/>
      <c r="G36" s="32">
        <v>1.9</v>
      </c>
      <c r="H36" s="32">
        <f>H37</f>
        <v>1.9</v>
      </c>
      <c r="I36" s="32">
        <f>I37</f>
        <v>1.9</v>
      </c>
    </row>
    <row r="37" spans="2:9" ht="12.75">
      <c r="B37" s="7" t="s">
        <v>54</v>
      </c>
      <c r="C37" s="31" t="s">
        <v>4</v>
      </c>
      <c r="D37" s="31" t="s">
        <v>5</v>
      </c>
      <c r="E37" s="31" t="s">
        <v>85</v>
      </c>
      <c r="F37" s="31" t="s">
        <v>32</v>
      </c>
      <c r="G37" s="32">
        <v>1.9</v>
      </c>
      <c r="H37" s="32">
        <v>1.9</v>
      </c>
      <c r="I37" s="32">
        <v>1.9</v>
      </c>
    </row>
    <row r="38" spans="2:9" ht="26.25">
      <c r="B38" s="7" t="s">
        <v>129</v>
      </c>
      <c r="C38" s="31" t="s">
        <v>4</v>
      </c>
      <c r="D38" s="31" t="s">
        <v>5</v>
      </c>
      <c r="E38" s="31" t="s">
        <v>132</v>
      </c>
      <c r="F38" s="31"/>
      <c r="G38" s="32">
        <v>19.5</v>
      </c>
      <c r="H38" s="32">
        <f>H39</f>
        <v>19.5</v>
      </c>
      <c r="I38" s="32">
        <f>I39</f>
        <v>19.5</v>
      </c>
    </row>
    <row r="39" spans="2:9" ht="26.25">
      <c r="B39" s="7" t="s">
        <v>146</v>
      </c>
      <c r="C39" s="31" t="s">
        <v>4</v>
      </c>
      <c r="D39" s="31" t="s">
        <v>5</v>
      </c>
      <c r="E39" s="31" t="s">
        <v>133</v>
      </c>
      <c r="F39" s="31"/>
      <c r="G39" s="32">
        <v>19.5</v>
      </c>
      <c r="H39" s="32">
        <f>H40</f>
        <v>19.5</v>
      </c>
      <c r="I39" s="32">
        <f>I40</f>
        <v>19.5</v>
      </c>
    </row>
    <row r="40" spans="2:9" ht="12.75">
      <c r="B40" s="7" t="s">
        <v>41</v>
      </c>
      <c r="C40" s="31" t="s">
        <v>4</v>
      </c>
      <c r="D40" s="31" t="s">
        <v>5</v>
      </c>
      <c r="E40" s="31" t="s">
        <v>133</v>
      </c>
      <c r="F40" s="31" t="s">
        <v>32</v>
      </c>
      <c r="G40" s="32">
        <v>19.5</v>
      </c>
      <c r="H40" s="32">
        <v>19.5</v>
      </c>
      <c r="I40" s="32">
        <v>19.5</v>
      </c>
    </row>
    <row r="41" spans="2:9" ht="26.25">
      <c r="B41" s="7" t="s">
        <v>100</v>
      </c>
      <c r="C41" s="31" t="s">
        <v>4</v>
      </c>
      <c r="D41" s="31" t="s">
        <v>5</v>
      </c>
      <c r="E41" s="31" t="s">
        <v>101</v>
      </c>
      <c r="F41" s="31"/>
      <c r="G41" s="32">
        <v>3.7</v>
      </c>
      <c r="H41" s="32">
        <f>H42</f>
        <v>3.7</v>
      </c>
      <c r="I41" s="32">
        <f>I42</f>
        <v>3.7</v>
      </c>
    </row>
    <row r="42" spans="2:9" ht="26.25">
      <c r="B42" s="7" t="s">
        <v>146</v>
      </c>
      <c r="C42" s="31" t="s">
        <v>4</v>
      </c>
      <c r="D42" s="31" t="s">
        <v>5</v>
      </c>
      <c r="E42" s="31" t="s">
        <v>102</v>
      </c>
      <c r="F42" s="31"/>
      <c r="G42" s="32">
        <v>3.7</v>
      </c>
      <c r="H42" s="32">
        <f>H43</f>
        <v>3.7</v>
      </c>
      <c r="I42" s="32">
        <f>I43</f>
        <v>3.7</v>
      </c>
    </row>
    <row r="43" spans="2:9" ht="12.75">
      <c r="B43" s="7" t="s">
        <v>41</v>
      </c>
      <c r="C43" s="31" t="s">
        <v>4</v>
      </c>
      <c r="D43" s="31" t="s">
        <v>5</v>
      </c>
      <c r="E43" s="31" t="s">
        <v>102</v>
      </c>
      <c r="F43" s="31" t="s">
        <v>32</v>
      </c>
      <c r="G43" s="32">
        <v>3.7</v>
      </c>
      <c r="H43" s="32">
        <v>3.7</v>
      </c>
      <c r="I43" s="32">
        <v>3.7</v>
      </c>
    </row>
    <row r="44" spans="2:9" ht="26.25">
      <c r="B44" s="23" t="s">
        <v>57</v>
      </c>
      <c r="C44" s="33" t="s">
        <v>4</v>
      </c>
      <c r="D44" s="33" t="s">
        <v>22</v>
      </c>
      <c r="E44" s="34"/>
      <c r="F44" s="31"/>
      <c r="G44" s="32">
        <v>101</v>
      </c>
      <c r="H44" s="32">
        <f>H45</f>
        <v>101</v>
      </c>
      <c r="I44" s="32">
        <f>I45</f>
        <v>101</v>
      </c>
    </row>
    <row r="45" spans="2:9" ht="12.75">
      <c r="B45" s="7" t="s">
        <v>54</v>
      </c>
      <c r="C45" s="31" t="s">
        <v>4</v>
      </c>
      <c r="D45" s="31" t="s">
        <v>22</v>
      </c>
      <c r="E45" s="31" t="s">
        <v>81</v>
      </c>
      <c r="F45" s="31"/>
      <c r="G45" s="32">
        <v>101</v>
      </c>
      <c r="H45" s="32">
        <f>H47+H50</f>
        <v>101</v>
      </c>
      <c r="I45" s="32">
        <f>I47+I50</f>
        <v>101</v>
      </c>
    </row>
    <row r="46" spans="2:9" ht="38.25" customHeight="1">
      <c r="B46" s="7" t="s">
        <v>173</v>
      </c>
      <c r="C46" s="31" t="s">
        <v>4</v>
      </c>
      <c r="D46" s="31" t="s">
        <v>22</v>
      </c>
      <c r="E46" s="31" t="s">
        <v>86</v>
      </c>
      <c r="F46" s="31"/>
      <c r="G46" s="32">
        <v>75</v>
      </c>
      <c r="H46" s="32">
        <f>H47</f>
        <v>75</v>
      </c>
      <c r="I46" s="32">
        <f>I47</f>
        <v>75</v>
      </c>
    </row>
    <row r="47" spans="2:9" ht="26.25">
      <c r="B47" s="7" t="s">
        <v>146</v>
      </c>
      <c r="C47" s="31" t="s">
        <v>4</v>
      </c>
      <c r="D47" s="31" t="s">
        <v>22</v>
      </c>
      <c r="E47" s="31" t="s">
        <v>87</v>
      </c>
      <c r="F47" s="31"/>
      <c r="G47" s="32">
        <v>75</v>
      </c>
      <c r="H47" s="32">
        <f>H48</f>
        <v>75</v>
      </c>
      <c r="I47" s="32">
        <f>I48</f>
        <v>75</v>
      </c>
    </row>
    <row r="48" spans="2:9" ht="12.75">
      <c r="B48" s="7" t="s">
        <v>41</v>
      </c>
      <c r="C48" s="31" t="s">
        <v>4</v>
      </c>
      <c r="D48" s="31" t="s">
        <v>22</v>
      </c>
      <c r="E48" s="31" t="s">
        <v>87</v>
      </c>
      <c r="F48" s="31" t="s">
        <v>32</v>
      </c>
      <c r="G48" s="32">
        <v>75</v>
      </c>
      <c r="H48" s="32">
        <v>75</v>
      </c>
      <c r="I48" s="32">
        <v>75</v>
      </c>
    </row>
    <row r="49" spans="2:9" ht="26.25">
      <c r="B49" s="7" t="s">
        <v>75</v>
      </c>
      <c r="C49" s="31" t="s">
        <v>4</v>
      </c>
      <c r="D49" s="31" t="s">
        <v>22</v>
      </c>
      <c r="E49" s="31" t="s">
        <v>88</v>
      </c>
      <c r="F49" s="31"/>
      <c r="G49" s="32">
        <v>26</v>
      </c>
      <c r="H49" s="32">
        <f>H50</f>
        <v>26</v>
      </c>
      <c r="I49" s="32">
        <f>I50</f>
        <v>26</v>
      </c>
    </row>
    <row r="50" spans="2:9" ht="26.25">
      <c r="B50" s="7" t="s">
        <v>146</v>
      </c>
      <c r="C50" s="31" t="s">
        <v>4</v>
      </c>
      <c r="D50" s="31" t="s">
        <v>22</v>
      </c>
      <c r="E50" s="31" t="s">
        <v>89</v>
      </c>
      <c r="F50" s="31"/>
      <c r="G50" s="32">
        <v>26</v>
      </c>
      <c r="H50" s="32">
        <f>H51</f>
        <v>26</v>
      </c>
      <c r="I50" s="32">
        <f>I51</f>
        <v>26</v>
      </c>
    </row>
    <row r="51" spans="2:9" ht="12.75">
      <c r="B51" s="7" t="s">
        <v>41</v>
      </c>
      <c r="C51" s="31" t="s">
        <v>4</v>
      </c>
      <c r="D51" s="31" t="s">
        <v>22</v>
      </c>
      <c r="E51" s="31" t="s">
        <v>89</v>
      </c>
      <c r="F51" s="31" t="s">
        <v>32</v>
      </c>
      <c r="G51" s="32">
        <v>26</v>
      </c>
      <c r="H51" s="32">
        <v>26</v>
      </c>
      <c r="I51" s="32">
        <v>26</v>
      </c>
    </row>
    <row r="52" spans="2:9" ht="12.75">
      <c r="B52" s="11" t="s">
        <v>35</v>
      </c>
      <c r="C52" s="31" t="s">
        <v>4</v>
      </c>
      <c r="D52" s="31" t="s">
        <v>34</v>
      </c>
      <c r="E52" s="31"/>
      <c r="F52" s="31"/>
      <c r="G52" s="32">
        <v>0</v>
      </c>
      <c r="H52" s="32">
        <f aca="true" t="shared" si="0" ref="H52:I54">H53</f>
        <v>10</v>
      </c>
      <c r="I52" s="32">
        <f t="shared" si="0"/>
        <v>10</v>
      </c>
    </row>
    <row r="53" spans="2:9" ht="12.75">
      <c r="B53" s="11" t="s">
        <v>35</v>
      </c>
      <c r="C53" s="31" t="s">
        <v>4</v>
      </c>
      <c r="D53" s="31" t="s">
        <v>34</v>
      </c>
      <c r="E53" s="31" t="s">
        <v>134</v>
      </c>
      <c r="F53" s="31"/>
      <c r="G53" s="32">
        <v>0</v>
      </c>
      <c r="H53" s="32">
        <f t="shared" si="0"/>
        <v>10</v>
      </c>
      <c r="I53" s="32">
        <f t="shared" si="0"/>
        <v>10</v>
      </c>
    </row>
    <row r="54" spans="2:9" ht="12.75">
      <c r="B54" s="11" t="s">
        <v>135</v>
      </c>
      <c r="C54" s="31" t="s">
        <v>4</v>
      </c>
      <c r="D54" s="31" t="s">
        <v>34</v>
      </c>
      <c r="E54" s="31" t="s">
        <v>136</v>
      </c>
      <c r="F54" s="31"/>
      <c r="G54" s="32">
        <v>0</v>
      </c>
      <c r="H54" s="32">
        <f t="shared" si="0"/>
        <v>10</v>
      </c>
      <c r="I54" s="32">
        <f t="shared" si="0"/>
        <v>10</v>
      </c>
    </row>
    <row r="55" spans="2:9" ht="12.75">
      <c r="B55" s="7" t="s">
        <v>137</v>
      </c>
      <c r="C55" s="31" t="s">
        <v>4</v>
      </c>
      <c r="D55" s="31" t="s">
        <v>34</v>
      </c>
      <c r="E55" s="31" t="s">
        <v>136</v>
      </c>
      <c r="F55" s="31" t="s">
        <v>138</v>
      </c>
      <c r="G55" s="32">
        <v>0</v>
      </c>
      <c r="H55" s="32">
        <v>10</v>
      </c>
      <c r="I55" s="32">
        <v>10</v>
      </c>
    </row>
    <row r="56" spans="2:9" ht="12.75">
      <c r="B56" s="7" t="s">
        <v>24</v>
      </c>
      <c r="C56" s="31" t="s">
        <v>4</v>
      </c>
      <c r="D56" s="31" t="s">
        <v>25</v>
      </c>
      <c r="E56" s="31"/>
      <c r="F56" s="31"/>
      <c r="G56" s="32">
        <v>48.5</v>
      </c>
      <c r="H56" s="32">
        <f aca="true" t="shared" si="1" ref="H56:I58">H57</f>
        <v>3</v>
      </c>
      <c r="I56" s="32">
        <f t="shared" si="1"/>
        <v>3</v>
      </c>
    </row>
    <row r="57" spans="2:9" ht="26.25">
      <c r="B57" s="7" t="s">
        <v>60</v>
      </c>
      <c r="C57" s="31" t="s">
        <v>4</v>
      </c>
      <c r="D57" s="31" t="s">
        <v>25</v>
      </c>
      <c r="E57" s="31" t="s">
        <v>91</v>
      </c>
      <c r="F57" s="31"/>
      <c r="G57" s="32">
        <v>48.5</v>
      </c>
      <c r="H57" s="32">
        <f t="shared" si="1"/>
        <v>3</v>
      </c>
      <c r="I57" s="32">
        <f t="shared" si="1"/>
        <v>3</v>
      </c>
    </row>
    <row r="58" spans="2:9" ht="12.75">
      <c r="B58" s="7" t="s">
        <v>61</v>
      </c>
      <c r="C58" s="31" t="s">
        <v>4</v>
      </c>
      <c r="D58" s="31" t="s">
        <v>25</v>
      </c>
      <c r="E58" s="31" t="s">
        <v>92</v>
      </c>
      <c r="F58" s="31"/>
      <c r="G58" s="32">
        <v>3</v>
      </c>
      <c r="H58" s="32">
        <f t="shared" si="1"/>
        <v>3</v>
      </c>
      <c r="I58" s="32">
        <f t="shared" si="1"/>
        <v>3</v>
      </c>
    </row>
    <row r="59" spans="2:9" ht="12.75">
      <c r="B59" s="7" t="s">
        <v>27</v>
      </c>
      <c r="C59" s="31" t="s">
        <v>4</v>
      </c>
      <c r="D59" s="31" t="s">
        <v>25</v>
      </c>
      <c r="E59" s="31" t="s">
        <v>92</v>
      </c>
      <c r="F59" s="31" t="s">
        <v>30</v>
      </c>
      <c r="G59" s="32">
        <v>3</v>
      </c>
      <c r="H59" s="32">
        <v>3</v>
      </c>
      <c r="I59" s="32">
        <v>3</v>
      </c>
    </row>
    <row r="60" spans="2:9" ht="12.75">
      <c r="B60" s="7" t="s">
        <v>198</v>
      </c>
      <c r="C60" s="91" t="s">
        <v>4</v>
      </c>
      <c r="D60" s="91" t="s">
        <v>25</v>
      </c>
      <c r="E60" s="91" t="s">
        <v>199</v>
      </c>
      <c r="F60" s="31"/>
      <c r="G60" s="32">
        <v>40</v>
      </c>
      <c r="H60" s="32">
        <f>H61</f>
        <v>0</v>
      </c>
      <c r="I60" s="32">
        <f>I61</f>
        <v>0</v>
      </c>
    </row>
    <row r="61" spans="2:9" ht="26.25">
      <c r="B61" s="7" t="s">
        <v>45</v>
      </c>
      <c r="C61" s="91" t="s">
        <v>4</v>
      </c>
      <c r="D61" s="91" t="s">
        <v>25</v>
      </c>
      <c r="E61" s="91" t="s">
        <v>199</v>
      </c>
      <c r="F61" s="31" t="s">
        <v>29</v>
      </c>
      <c r="G61" s="32">
        <v>40</v>
      </c>
      <c r="H61" s="32">
        <v>0</v>
      </c>
      <c r="I61" s="32">
        <v>0</v>
      </c>
    </row>
    <row r="62" spans="2:9" ht="12.75">
      <c r="B62" s="7" t="s">
        <v>200</v>
      </c>
      <c r="C62" s="91" t="s">
        <v>4</v>
      </c>
      <c r="D62" s="91" t="s">
        <v>25</v>
      </c>
      <c r="E62" s="91" t="s">
        <v>201</v>
      </c>
      <c r="F62" s="31"/>
      <c r="G62" s="32">
        <v>5.5</v>
      </c>
      <c r="H62" s="32">
        <f>H63</f>
        <v>0</v>
      </c>
      <c r="I62" s="32">
        <f>I63</f>
        <v>0</v>
      </c>
    </row>
    <row r="63" spans="2:9" ht="26.25">
      <c r="B63" s="7" t="s">
        <v>45</v>
      </c>
      <c r="C63" s="91" t="s">
        <v>4</v>
      </c>
      <c r="D63" s="91" t="s">
        <v>25</v>
      </c>
      <c r="E63" s="91" t="s">
        <v>201</v>
      </c>
      <c r="F63" s="31" t="s">
        <v>29</v>
      </c>
      <c r="G63" s="32">
        <v>5.5</v>
      </c>
      <c r="H63" s="32">
        <v>0</v>
      </c>
      <c r="I63" s="32">
        <v>0</v>
      </c>
    </row>
    <row r="64" spans="2:9" ht="12.75">
      <c r="B64" s="13" t="s">
        <v>11</v>
      </c>
      <c r="C64" s="35" t="s">
        <v>6</v>
      </c>
      <c r="D64" s="31"/>
      <c r="E64" s="31"/>
      <c r="F64" s="31"/>
      <c r="G64" s="30">
        <v>92.10000000000001</v>
      </c>
      <c r="H64" s="30">
        <f aca="true" t="shared" si="2" ref="H64:I66">H65</f>
        <v>92.1</v>
      </c>
      <c r="I64" s="30">
        <f t="shared" si="2"/>
        <v>95.19999999999999</v>
      </c>
    </row>
    <row r="65" spans="2:9" ht="12.75">
      <c r="B65" s="7" t="s">
        <v>39</v>
      </c>
      <c r="C65" s="31" t="s">
        <v>6</v>
      </c>
      <c r="D65" s="31" t="s">
        <v>7</v>
      </c>
      <c r="E65" s="31"/>
      <c r="F65" s="31"/>
      <c r="G65" s="32">
        <v>92.10000000000001</v>
      </c>
      <c r="H65" s="32">
        <f t="shared" si="2"/>
        <v>92.1</v>
      </c>
      <c r="I65" s="32">
        <f t="shared" si="2"/>
        <v>95.19999999999999</v>
      </c>
    </row>
    <row r="66" spans="2:9" ht="12.75">
      <c r="B66" s="7" t="s">
        <v>44</v>
      </c>
      <c r="C66" s="31" t="s">
        <v>6</v>
      </c>
      <c r="D66" s="31" t="s">
        <v>7</v>
      </c>
      <c r="E66" s="31" t="s">
        <v>90</v>
      </c>
      <c r="F66" s="31"/>
      <c r="G66" s="32">
        <v>92.10000000000001</v>
      </c>
      <c r="H66" s="32">
        <f t="shared" si="2"/>
        <v>92.1</v>
      </c>
      <c r="I66" s="32">
        <f t="shared" si="2"/>
        <v>95.19999999999999</v>
      </c>
    </row>
    <row r="67" spans="2:9" ht="26.25">
      <c r="B67" s="7" t="s">
        <v>177</v>
      </c>
      <c r="C67" s="31" t="s">
        <v>6</v>
      </c>
      <c r="D67" s="31" t="s">
        <v>7</v>
      </c>
      <c r="E67" s="31" t="s">
        <v>93</v>
      </c>
      <c r="F67" s="31"/>
      <c r="G67" s="32">
        <v>92.10000000000001</v>
      </c>
      <c r="H67" s="32">
        <f>H68+H69</f>
        <v>92.1</v>
      </c>
      <c r="I67" s="32">
        <f>I68+I69</f>
        <v>95.19999999999999</v>
      </c>
    </row>
    <row r="68" spans="2:9" ht="12.75">
      <c r="B68" s="7" t="s">
        <v>31</v>
      </c>
      <c r="C68" s="31" t="s">
        <v>6</v>
      </c>
      <c r="D68" s="31" t="s">
        <v>7</v>
      </c>
      <c r="E68" s="31" t="s">
        <v>93</v>
      </c>
      <c r="F68" s="31" t="s">
        <v>28</v>
      </c>
      <c r="G68" s="32">
        <v>82.7</v>
      </c>
      <c r="H68" s="32">
        <v>72.8</v>
      </c>
      <c r="I68" s="32">
        <v>72.8</v>
      </c>
    </row>
    <row r="69" spans="2:9" ht="26.25">
      <c r="B69" s="7" t="s">
        <v>45</v>
      </c>
      <c r="C69" s="31" t="s">
        <v>6</v>
      </c>
      <c r="D69" s="31" t="s">
        <v>7</v>
      </c>
      <c r="E69" s="31" t="s">
        <v>93</v>
      </c>
      <c r="F69" s="31" t="s">
        <v>29</v>
      </c>
      <c r="G69" s="32">
        <v>9.4</v>
      </c>
      <c r="H69" s="32">
        <v>19.3</v>
      </c>
      <c r="I69" s="32">
        <v>22.4</v>
      </c>
    </row>
    <row r="70" spans="2:9" ht="26.25">
      <c r="B70" s="13" t="s">
        <v>12</v>
      </c>
      <c r="C70" s="35" t="s">
        <v>7</v>
      </c>
      <c r="D70" s="31"/>
      <c r="E70" s="31"/>
      <c r="F70" s="31"/>
      <c r="G70" s="30">
        <v>17.8</v>
      </c>
      <c r="H70" s="30">
        <f aca="true" t="shared" si="3" ref="H70:I73">H71</f>
        <v>30</v>
      </c>
      <c r="I70" s="30">
        <f t="shared" si="3"/>
        <v>30</v>
      </c>
    </row>
    <row r="71" spans="2:9" ht="12.75">
      <c r="B71" s="7" t="s">
        <v>63</v>
      </c>
      <c r="C71" s="31" t="s">
        <v>7</v>
      </c>
      <c r="D71" s="31" t="s">
        <v>13</v>
      </c>
      <c r="E71" s="31"/>
      <c r="F71" s="31"/>
      <c r="G71" s="32">
        <v>17.8</v>
      </c>
      <c r="H71" s="32">
        <f t="shared" si="3"/>
        <v>30</v>
      </c>
      <c r="I71" s="32">
        <f t="shared" si="3"/>
        <v>30</v>
      </c>
    </row>
    <row r="72" spans="2:9" ht="12.75">
      <c r="B72" s="7" t="s">
        <v>174</v>
      </c>
      <c r="C72" s="31" t="s">
        <v>7</v>
      </c>
      <c r="D72" s="31" t="s">
        <v>13</v>
      </c>
      <c r="E72" s="31" t="s">
        <v>126</v>
      </c>
      <c r="F72" s="31"/>
      <c r="G72" s="32">
        <v>17.8</v>
      </c>
      <c r="H72" s="32">
        <f>H73</f>
        <v>30</v>
      </c>
      <c r="I72" s="32">
        <f>I73</f>
        <v>30</v>
      </c>
    </row>
    <row r="73" spans="2:9" ht="12.75">
      <c r="B73" s="7" t="s">
        <v>175</v>
      </c>
      <c r="C73" s="31" t="s">
        <v>7</v>
      </c>
      <c r="D73" s="31" t="s">
        <v>13</v>
      </c>
      <c r="E73" s="31" t="s">
        <v>94</v>
      </c>
      <c r="F73" s="31"/>
      <c r="G73" s="32">
        <v>17.8</v>
      </c>
      <c r="H73" s="32">
        <f t="shared" si="3"/>
        <v>30</v>
      </c>
      <c r="I73" s="32">
        <f t="shared" si="3"/>
        <v>30</v>
      </c>
    </row>
    <row r="74" spans="2:9" ht="26.25">
      <c r="B74" s="7" t="s">
        <v>45</v>
      </c>
      <c r="C74" s="31" t="s">
        <v>7</v>
      </c>
      <c r="D74" s="31" t="s">
        <v>13</v>
      </c>
      <c r="E74" s="31" t="s">
        <v>94</v>
      </c>
      <c r="F74" s="31" t="s">
        <v>29</v>
      </c>
      <c r="G74" s="32">
        <v>17.8</v>
      </c>
      <c r="H74" s="32">
        <v>30</v>
      </c>
      <c r="I74" s="32">
        <v>30</v>
      </c>
    </row>
    <row r="75" spans="2:9" ht="12.75">
      <c r="B75" s="13" t="s">
        <v>14</v>
      </c>
      <c r="C75" s="35" t="s">
        <v>8</v>
      </c>
      <c r="D75" s="31"/>
      <c r="E75" s="31"/>
      <c r="F75" s="31"/>
      <c r="G75" s="30">
        <v>1334.8</v>
      </c>
      <c r="H75" s="30">
        <f>H76+H80</f>
        <v>292.8</v>
      </c>
      <c r="I75" s="30">
        <f>I76+I80</f>
        <v>292.8</v>
      </c>
    </row>
    <row r="76" spans="2:9" ht="12.75">
      <c r="B76" s="7" t="s">
        <v>64</v>
      </c>
      <c r="C76" s="31" t="s">
        <v>8</v>
      </c>
      <c r="D76" s="31" t="s">
        <v>6</v>
      </c>
      <c r="E76" s="31"/>
      <c r="F76" s="31"/>
      <c r="G76" s="32">
        <v>293.8</v>
      </c>
      <c r="H76" s="32">
        <f aca="true" t="shared" si="4" ref="H76:I78">H77</f>
        <v>37.8</v>
      </c>
      <c r="I76" s="32">
        <f t="shared" si="4"/>
        <v>37.8</v>
      </c>
    </row>
    <row r="77" spans="2:9" ht="12.75">
      <c r="B77" s="7" t="s">
        <v>65</v>
      </c>
      <c r="C77" s="31" t="s">
        <v>8</v>
      </c>
      <c r="D77" s="31" t="s">
        <v>6</v>
      </c>
      <c r="E77" s="31" t="s">
        <v>118</v>
      </c>
      <c r="F77" s="31"/>
      <c r="G77" s="32">
        <v>293.8</v>
      </c>
      <c r="H77" s="32">
        <f t="shared" si="4"/>
        <v>37.8</v>
      </c>
      <c r="I77" s="32">
        <f t="shared" si="4"/>
        <v>37.8</v>
      </c>
    </row>
    <row r="78" spans="2:9" ht="12.75">
      <c r="B78" s="7" t="s">
        <v>158</v>
      </c>
      <c r="C78" s="31" t="s">
        <v>8</v>
      </c>
      <c r="D78" s="31" t="s">
        <v>6</v>
      </c>
      <c r="E78" s="31" t="s">
        <v>119</v>
      </c>
      <c r="F78" s="31"/>
      <c r="G78" s="32">
        <v>293.8</v>
      </c>
      <c r="H78" s="32">
        <f t="shared" si="4"/>
        <v>37.8</v>
      </c>
      <c r="I78" s="32">
        <f t="shared" si="4"/>
        <v>37.8</v>
      </c>
    </row>
    <row r="79" spans="2:9" ht="26.25">
      <c r="B79" s="7" t="s">
        <v>45</v>
      </c>
      <c r="C79" s="31" t="s">
        <v>8</v>
      </c>
      <c r="D79" s="31" t="s">
        <v>6</v>
      </c>
      <c r="E79" s="31" t="s">
        <v>119</v>
      </c>
      <c r="F79" s="31" t="s">
        <v>29</v>
      </c>
      <c r="G79" s="32">
        <v>293.8</v>
      </c>
      <c r="H79" s="32">
        <v>37.8</v>
      </c>
      <c r="I79" s="32">
        <v>37.8</v>
      </c>
    </row>
    <row r="80" spans="2:9" ht="12.75">
      <c r="B80" s="7" t="s">
        <v>40</v>
      </c>
      <c r="C80" s="31" t="s">
        <v>8</v>
      </c>
      <c r="D80" s="31" t="s">
        <v>7</v>
      </c>
      <c r="E80" s="31"/>
      <c r="F80" s="31"/>
      <c r="G80" s="32">
        <v>1041</v>
      </c>
      <c r="H80" s="32">
        <f>H81</f>
        <v>255</v>
      </c>
      <c r="I80" s="32">
        <f>I81</f>
        <v>255</v>
      </c>
    </row>
    <row r="81" spans="2:9" ht="12.75">
      <c r="B81" s="7" t="s">
        <v>46</v>
      </c>
      <c r="C81" s="31" t="s">
        <v>8</v>
      </c>
      <c r="D81" s="31" t="s">
        <v>7</v>
      </c>
      <c r="E81" s="31" t="s">
        <v>95</v>
      </c>
      <c r="F81" s="31"/>
      <c r="G81" s="32">
        <v>1041</v>
      </c>
      <c r="H81" s="32">
        <f>H83+H85+H87+H89</f>
        <v>255</v>
      </c>
      <c r="I81" s="32">
        <f>I83+I85+I87+I89</f>
        <v>255</v>
      </c>
    </row>
    <row r="82" spans="2:9" ht="12.75">
      <c r="B82" s="7" t="s">
        <v>48</v>
      </c>
      <c r="C82" s="31" t="s">
        <v>8</v>
      </c>
      <c r="D82" s="31" t="s">
        <v>7</v>
      </c>
      <c r="E82" s="31" t="s">
        <v>96</v>
      </c>
      <c r="F82" s="31"/>
      <c r="G82" s="32">
        <v>210</v>
      </c>
      <c r="H82" s="32">
        <f>H83</f>
        <v>210</v>
      </c>
      <c r="I82" s="32">
        <f>I83</f>
        <v>210</v>
      </c>
    </row>
    <row r="83" spans="2:9" ht="26.25">
      <c r="B83" s="7" t="s">
        <v>45</v>
      </c>
      <c r="C83" s="31" t="s">
        <v>8</v>
      </c>
      <c r="D83" s="31" t="s">
        <v>7</v>
      </c>
      <c r="E83" s="31" t="s">
        <v>96</v>
      </c>
      <c r="F83" s="31" t="s">
        <v>29</v>
      </c>
      <c r="G83" s="32">
        <v>210</v>
      </c>
      <c r="H83" s="32">
        <v>210</v>
      </c>
      <c r="I83" s="32">
        <v>210</v>
      </c>
    </row>
    <row r="84" spans="2:9" ht="12.75">
      <c r="B84" s="7" t="s">
        <v>160</v>
      </c>
      <c r="C84" s="31" t="s">
        <v>8</v>
      </c>
      <c r="D84" s="31" t="s">
        <v>7</v>
      </c>
      <c r="E84" s="31" t="s">
        <v>111</v>
      </c>
      <c r="F84" s="31"/>
      <c r="G84" s="32">
        <v>5.5</v>
      </c>
      <c r="H84" s="32">
        <f>H85</f>
        <v>15</v>
      </c>
      <c r="I84" s="32">
        <f>I85</f>
        <v>15</v>
      </c>
    </row>
    <row r="85" spans="2:9" ht="26.25">
      <c r="B85" s="7" t="s">
        <v>45</v>
      </c>
      <c r="C85" s="31" t="s">
        <v>8</v>
      </c>
      <c r="D85" s="31" t="s">
        <v>7</v>
      </c>
      <c r="E85" s="31" t="s">
        <v>111</v>
      </c>
      <c r="F85" s="31" t="s">
        <v>29</v>
      </c>
      <c r="G85" s="32">
        <v>5.5</v>
      </c>
      <c r="H85" s="32">
        <v>15</v>
      </c>
      <c r="I85" s="32">
        <v>15</v>
      </c>
    </row>
    <row r="86" spans="2:9" ht="12.75">
      <c r="B86" s="7" t="s">
        <v>47</v>
      </c>
      <c r="C86" s="31" t="s">
        <v>8</v>
      </c>
      <c r="D86" s="31" t="s">
        <v>7</v>
      </c>
      <c r="E86" s="31" t="s">
        <v>97</v>
      </c>
      <c r="F86" s="31"/>
      <c r="G86" s="32">
        <v>750.9</v>
      </c>
      <c r="H86" s="32">
        <f>H87</f>
        <v>30</v>
      </c>
      <c r="I86" s="32">
        <f>I87</f>
        <v>30</v>
      </c>
    </row>
    <row r="87" spans="2:9" ht="26.25">
      <c r="B87" s="7" t="s">
        <v>45</v>
      </c>
      <c r="C87" s="31" t="s">
        <v>8</v>
      </c>
      <c r="D87" s="31" t="s">
        <v>7</v>
      </c>
      <c r="E87" s="31" t="s">
        <v>97</v>
      </c>
      <c r="F87" s="31" t="s">
        <v>29</v>
      </c>
      <c r="G87" s="32">
        <v>750.9</v>
      </c>
      <c r="H87" s="32">
        <v>30</v>
      </c>
      <c r="I87" s="32">
        <v>30</v>
      </c>
    </row>
    <row r="88" spans="2:9" ht="12.75">
      <c r="B88" s="7" t="s">
        <v>156</v>
      </c>
      <c r="C88" s="31" t="s">
        <v>8</v>
      </c>
      <c r="D88" s="31" t="s">
        <v>7</v>
      </c>
      <c r="E88" s="31" t="s">
        <v>157</v>
      </c>
      <c r="F88" s="31"/>
      <c r="G88" s="32">
        <v>74.6</v>
      </c>
      <c r="H88" s="32">
        <f>H89</f>
        <v>0</v>
      </c>
      <c r="I88" s="32">
        <f>I89</f>
        <v>0</v>
      </c>
    </row>
    <row r="89" spans="2:9" ht="26.25">
      <c r="B89" s="7" t="s">
        <v>45</v>
      </c>
      <c r="C89" s="31" t="s">
        <v>8</v>
      </c>
      <c r="D89" s="31" t="s">
        <v>7</v>
      </c>
      <c r="E89" s="31" t="s">
        <v>157</v>
      </c>
      <c r="F89" s="31" t="s">
        <v>29</v>
      </c>
      <c r="G89" s="32">
        <v>74.6</v>
      </c>
      <c r="H89" s="32">
        <v>0</v>
      </c>
      <c r="I89" s="32">
        <v>0</v>
      </c>
    </row>
    <row r="90" spans="2:9" ht="12.75">
      <c r="B90" s="13" t="s">
        <v>130</v>
      </c>
      <c r="C90" s="35" t="s">
        <v>67</v>
      </c>
      <c r="D90" s="35"/>
      <c r="E90" s="35"/>
      <c r="F90" s="35"/>
      <c r="G90" s="30">
        <v>5</v>
      </c>
      <c r="H90" s="30">
        <f aca="true" t="shared" si="5" ref="H90:I93">H91</f>
        <v>5</v>
      </c>
      <c r="I90" s="30">
        <f t="shared" si="5"/>
        <v>5</v>
      </c>
    </row>
    <row r="91" spans="2:9" ht="12.75">
      <c r="B91" s="7" t="s">
        <v>131</v>
      </c>
      <c r="C91" s="31" t="s">
        <v>67</v>
      </c>
      <c r="D91" s="31" t="s">
        <v>67</v>
      </c>
      <c r="E91" s="31"/>
      <c r="F91" s="31"/>
      <c r="G91" s="32">
        <v>5</v>
      </c>
      <c r="H91" s="32">
        <f t="shared" si="5"/>
        <v>5</v>
      </c>
      <c r="I91" s="32">
        <f t="shared" si="5"/>
        <v>5</v>
      </c>
    </row>
    <row r="92" spans="2:9" ht="12.75">
      <c r="B92" s="7" t="s">
        <v>142</v>
      </c>
      <c r="C92" s="31" t="s">
        <v>67</v>
      </c>
      <c r="D92" s="31" t="s">
        <v>67</v>
      </c>
      <c r="E92" s="31" t="s">
        <v>143</v>
      </c>
      <c r="F92" s="31"/>
      <c r="G92" s="32">
        <v>5</v>
      </c>
      <c r="H92" s="32">
        <f t="shared" si="5"/>
        <v>5</v>
      </c>
      <c r="I92" s="32">
        <f t="shared" si="5"/>
        <v>5</v>
      </c>
    </row>
    <row r="93" spans="2:9" ht="12.75">
      <c r="B93" s="7" t="s">
        <v>144</v>
      </c>
      <c r="C93" s="31" t="s">
        <v>67</v>
      </c>
      <c r="D93" s="31" t="s">
        <v>67</v>
      </c>
      <c r="E93" s="31" t="s">
        <v>145</v>
      </c>
      <c r="F93" s="31"/>
      <c r="G93" s="32">
        <v>5</v>
      </c>
      <c r="H93" s="32">
        <f t="shared" si="5"/>
        <v>5</v>
      </c>
      <c r="I93" s="32">
        <f t="shared" si="5"/>
        <v>5</v>
      </c>
    </row>
    <row r="94" spans="2:9" ht="26.25">
      <c r="B94" s="7" t="s">
        <v>45</v>
      </c>
      <c r="C94" s="31" t="s">
        <v>67</v>
      </c>
      <c r="D94" s="31" t="s">
        <v>67</v>
      </c>
      <c r="E94" s="31" t="s">
        <v>145</v>
      </c>
      <c r="F94" s="31" t="s">
        <v>29</v>
      </c>
      <c r="G94" s="32">
        <v>5</v>
      </c>
      <c r="H94" s="32">
        <v>5</v>
      </c>
      <c r="I94" s="32">
        <v>5</v>
      </c>
    </row>
    <row r="95" spans="2:9" ht="12.75">
      <c r="B95" s="13" t="s">
        <v>161</v>
      </c>
      <c r="C95" s="35" t="s">
        <v>9</v>
      </c>
      <c r="D95" s="31"/>
      <c r="E95" s="31"/>
      <c r="F95" s="31"/>
      <c r="G95" s="30">
        <v>650</v>
      </c>
      <c r="H95" s="30">
        <f>H97</f>
        <v>650</v>
      </c>
      <c r="I95" s="30">
        <f>I97</f>
        <v>650</v>
      </c>
    </row>
    <row r="96" spans="2:9" ht="12.75">
      <c r="B96" s="7" t="s">
        <v>58</v>
      </c>
      <c r="C96" s="31" t="s">
        <v>9</v>
      </c>
      <c r="D96" s="31" t="s">
        <v>4</v>
      </c>
      <c r="E96" s="31"/>
      <c r="F96" s="31"/>
      <c r="G96" s="32">
        <v>650</v>
      </c>
      <c r="H96" s="32">
        <f>H97</f>
        <v>650</v>
      </c>
      <c r="I96" s="32">
        <f>I97</f>
        <v>650</v>
      </c>
    </row>
    <row r="97" spans="2:9" ht="12.75">
      <c r="B97" s="7" t="s">
        <v>54</v>
      </c>
      <c r="C97" s="31" t="s">
        <v>9</v>
      </c>
      <c r="D97" s="31" t="s">
        <v>4</v>
      </c>
      <c r="E97" s="31" t="s">
        <v>81</v>
      </c>
      <c r="F97" s="31"/>
      <c r="G97" s="32">
        <v>650</v>
      </c>
      <c r="H97" s="32">
        <f>H99</f>
        <v>650</v>
      </c>
      <c r="I97" s="32">
        <f>I99</f>
        <v>650</v>
      </c>
    </row>
    <row r="98" spans="2:9" ht="12.75">
      <c r="B98" s="39" t="s">
        <v>72</v>
      </c>
      <c r="C98" s="31" t="s">
        <v>9</v>
      </c>
      <c r="D98" s="31" t="s">
        <v>4</v>
      </c>
      <c r="E98" s="31" t="s">
        <v>98</v>
      </c>
      <c r="F98" s="31"/>
      <c r="G98" s="32">
        <v>650</v>
      </c>
      <c r="H98" s="32">
        <f>H99</f>
        <v>650</v>
      </c>
      <c r="I98" s="32">
        <f>I99</f>
        <v>650</v>
      </c>
    </row>
    <row r="99" spans="2:9" ht="26.25">
      <c r="B99" s="7" t="s">
        <v>146</v>
      </c>
      <c r="C99" s="31" t="s">
        <v>9</v>
      </c>
      <c r="D99" s="31" t="s">
        <v>4</v>
      </c>
      <c r="E99" s="31" t="s">
        <v>99</v>
      </c>
      <c r="F99" s="31"/>
      <c r="G99" s="32">
        <v>650</v>
      </c>
      <c r="H99" s="32">
        <f>H100</f>
        <v>650</v>
      </c>
      <c r="I99" s="32">
        <f>I100</f>
        <v>650</v>
      </c>
    </row>
    <row r="100" spans="2:9" ht="12.75">
      <c r="B100" s="7" t="s">
        <v>41</v>
      </c>
      <c r="C100" s="31" t="s">
        <v>9</v>
      </c>
      <c r="D100" s="31" t="s">
        <v>4</v>
      </c>
      <c r="E100" s="31" t="s">
        <v>99</v>
      </c>
      <c r="F100" s="31" t="s">
        <v>32</v>
      </c>
      <c r="G100" s="32">
        <v>650</v>
      </c>
      <c r="H100" s="32">
        <v>650</v>
      </c>
      <c r="I100" s="32">
        <v>650</v>
      </c>
    </row>
    <row r="101" spans="2:9" ht="12.75">
      <c r="B101" s="13" t="s">
        <v>26</v>
      </c>
      <c r="C101" s="35" t="s">
        <v>13</v>
      </c>
      <c r="D101" s="31"/>
      <c r="E101" s="31"/>
      <c r="F101" s="31"/>
      <c r="G101" s="30">
        <v>305.9</v>
      </c>
      <c r="H101" s="30">
        <f aca="true" t="shared" si="6" ref="H101:I104">H102</f>
        <v>305.9</v>
      </c>
      <c r="I101" s="30">
        <f t="shared" si="6"/>
        <v>305.9</v>
      </c>
    </row>
    <row r="102" spans="2:9" ht="12.75">
      <c r="B102" s="7" t="s">
        <v>55</v>
      </c>
      <c r="C102" s="31" t="s">
        <v>13</v>
      </c>
      <c r="D102" s="31" t="s">
        <v>4</v>
      </c>
      <c r="E102" s="31"/>
      <c r="F102" s="31"/>
      <c r="G102" s="32">
        <v>305.9</v>
      </c>
      <c r="H102" s="32">
        <f t="shared" si="6"/>
        <v>305.9</v>
      </c>
      <c r="I102" s="32">
        <f t="shared" si="6"/>
        <v>305.9</v>
      </c>
    </row>
    <row r="103" spans="2:9" ht="12.75">
      <c r="B103" s="7" t="s">
        <v>68</v>
      </c>
      <c r="C103" s="31" t="s">
        <v>13</v>
      </c>
      <c r="D103" s="31" t="s">
        <v>4</v>
      </c>
      <c r="E103" s="31" t="s">
        <v>139</v>
      </c>
      <c r="F103" s="31"/>
      <c r="G103" s="32">
        <v>305.9</v>
      </c>
      <c r="H103" s="32">
        <f t="shared" si="6"/>
        <v>305.9</v>
      </c>
      <c r="I103" s="32">
        <f t="shared" si="6"/>
        <v>305.9</v>
      </c>
    </row>
    <row r="104" spans="2:9" ht="12.75">
      <c r="B104" s="7" t="s">
        <v>56</v>
      </c>
      <c r="C104" s="31" t="s">
        <v>13</v>
      </c>
      <c r="D104" s="31" t="s">
        <v>4</v>
      </c>
      <c r="E104" s="31" t="s">
        <v>140</v>
      </c>
      <c r="F104" s="31"/>
      <c r="G104" s="32">
        <v>305.9</v>
      </c>
      <c r="H104" s="32">
        <f t="shared" si="6"/>
        <v>305.9</v>
      </c>
      <c r="I104" s="32">
        <f t="shared" si="6"/>
        <v>305.9</v>
      </c>
    </row>
    <row r="105" spans="2:9" ht="12.75">
      <c r="B105" s="7" t="s">
        <v>66</v>
      </c>
      <c r="C105" s="31" t="s">
        <v>13</v>
      </c>
      <c r="D105" s="31" t="s">
        <v>4</v>
      </c>
      <c r="E105" s="31" t="s">
        <v>140</v>
      </c>
      <c r="F105" s="31" t="s">
        <v>141</v>
      </c>
      <c r="G105" s="32">
        <v>305.9</v>
      </c>
      <c r="H105" s="32">
        <v>305.9</v>
      </c>
      <c r="I105" s="32">
        <v>305.9</v>
      </c>
    </row>
    <row r="106" spans="2:9" ht="12.75">
      <c r="B106" s="13" t="s">
        <v>33</v>
      </c>
      <c r="C106" s="35" t="s">
        <v>34</v>
      </c>
      <c r="D106" s="31"/>
      <c r="E106" s="31"/>
      <c r="F106" s="31"/>
      <c r="G106" s="30">
        <v>63.8</v>
      </c>
      <c r="H106" s="30">
        <f>H107</f>
        <v>63.8</v>
      </c>
      <c r="I106" s="30">
        <f>I107</f>
        <v>63.8</v>
      </c>
    </row>
    <row r="107" spans="2:9" ht="12.75">
      <c r="B107" s="14" t="s">
        <v>59</v>
      </c>
      <c r="C107" s="31" t="s">
        <v>34</v>
      </c>
      <c r="D107" s="31" t="s">
        <v>4</v>
      </c>
      <c r="E107" s="31"/>
      <c r="F107" s="31"/>
      <c r="G107" s="32">
        <v>63.8</v>
      </c>
      <c r="H107" s="32">
        <f>H108</f>
        <v>63.8</v>
      </c>
      <c r="I107" s="32">
        <f>I108</f>
        <v>63.8</v>
      </c>
    </row>
    <row r="108" spans="2:9" ht="12.75">
      <c r="B108" s="7" t="s">
        <v>54</v>
      </c>
      <c r="C108" s="31" t="s">
        <v>34</v>
      </c>
      <c r="D108" s="31" t="s">
        <v>4</v>
      </c>
      <c r="E108" s="31" t="s">
        <v>81</v>
      </c>
      <c r="F108" s="31"/>
      <c r="G108" s="32">
        <v>63.8</v>
      </c>
      <c r="H108" s="32">
        <f>H110</f>
        <v>63.8</v>
      </c>
      <c r="I108" s="32">
        <f>I110</f>
        <v>63.8</v>
      </c>
    </row>
    <row r="109" spans="2:9" ht="26.25">
      <c r="B109" s="7" t="s">
        <v>73</v>
      </c>
      <c r="C109" s="31" t="s">
        <v>34</v>
      </c>
      <c r="D109" s="31" t="s">
        <v>4</v>
      </c>
      <c r="E109" s="31" t="s">
        <v>84</v>
      </c>
      <c r="F109" s="31"/>
      <c r="G109" s="32">
        <v>63.8</v>
      </c>
      <c r="H109" s="32">
        <f>H110</f>
        <v>63.8</v>
      </c>
      <c r="I109" s="32">
        <f>I110</f>
        <v>63.8</v>
      </c>
    </row>
    <row r="110" spans="2:9" ht="26.25">
      <c r="B110" s="7" t="s">
        <v>146</v>
      </c>
      <c r="C110" s="31" t="s">
        <v>34</v>
      </c>
      <c r="D110" s="31" t="s">
        <v>4</v>
      </c>
      <c r="E110" s="31" t="s">
        <v>85</v>
      </c>
      <c r="F110" s="31"/>
      <c r="G110" s="32">
        <v>63.8</v>
      </c>
      <c r="H110" s="32">
        <f>H111</f>
        <v>63.8</v>
      </c>
      <c r="I110" s="32">
        <f>I111</f>
        <v>63.8</v>
      </c>
    </row>
    <row r="111" spans="2:9" ht="12.75">
      <c r="B111" s="7" t="s">
        <v>41</v>
      </c>
      <c r="C111" s="31" t="s">
        <v>34</v>
      </c>
      <c r="D111" s="31" t="s">
        <v>4</v>
      </c>
      <c r="E111" s="31" t="s">
        <v>85</v>
      </c>
      <c r="F111" s="31" t="s">
        <v>32</v>
      </c>
      <c r="G111" s="32">
        <v>63.8</v>
      </c>
      <c r="H111" s="36">
        <v>63.8</v>
      </c>
      <c r="I111" s="36">
        <v>63.8</v>
      </c>
    </row>
    <row r="112" spans="2:9" ht="12.75">
      <c r="B112" s="7" t="s">
        <v>2</v>
      </c>
      <c r="C112" s="31"/>
      <c r="D112" s="31"/>
      <c r="E112" s="31"/>
      <c r="F112" s="31"/>
      <c r="G112" s="36">
        <v>4534.9</v>
      </c>
      <c r="H112" s="36">
        <f>H16+H64+H70+H75+H95+H101+H106+H90</f>
        <v>3129.2000000000003</v>
      </c>
      <c r="I112" s="36">
        <f>I16+I64+I70+I75+I95+I101+I106+I90</f>
        <v>3067.4</v>
      </c>
    </row>
    <row r="113" spans="2:9" ht="12.75">
      <c r="B113" s="25" t="s">
        <v>196</v>
      </c>
      <c r="C113" s="31"/>
      <c r="D113" s="31"/>
      <c r="E113" s="31"/>
      <c r="F113" s="31"/>
      <c r="G113" s="87"/>
      <c r="H113" s="38">
        <f>5!F54</f>
        <v>76.9</v>
      </c>
      <c r="I113" s="38">
        <f>5!G54</f>
        <v>154.4</v>
      </c>
    </row>
    <row r="114" spans="2:9" ht="12.75">
      <c r="B114" s="26" t="s">
        <v>115</v>
      </c>
      <c r="C114" s="31"/>
      <c r="D114" s="31"/>
      <c r="E114" s="31"/>
      <c r="F114" s="31"/>
      <c r="G114" s="49">
        <v>4534.9</v>
      </c>
      <c r="H114" s="49">
        <f>H112+H113</f>
        <v>3206.1000000000004</v>
      </c>
      <c r="I114" s="49">
        <f>I112+I113</f>
        <v>3221.8</v>
      </c>
    </row>
    <row r="115" spans="2:9" ht="12.75">
      <c r="B115" s="42"/>
      <c r="C115" s="43"/>
      <c r="D115" s="43"/>
      <c r="E115" s="43"/>
      <c r="F115" s="43"/>
      <c r="G115" s="43"/>
      <c r="H115" s="44"/>
      <c r="I115" s="44"/>
    </row>
    <row r="116" spans="3:7" ht="12.75">
      <c r="C116" s="45"/>
      <c r="D116" s="45"/>
      <c r="E116" s="45"/>
      <c r="F116" s="45"/>
      <c r="G116" s="45"/>
    </row>
    <row r="117" spans="2:7" ht="12.75">
      <c r="B117" s="45"/>
      <c r="C117" s="45"/>
      <c r="D117" s="45"/>
      <c r="E117" s="45"/>
      <c r="F117" s="45"/>
      <c r="G117" s="45"/>
    </row>
    <row r="118" spans="2:7" ht="12.75">
      <c r="B118" s="45"/>
      <c r="C118" s="45"/>
      <c r="D118" s="45"/>
      <c r="E118" s="45"/>
      <c r="F118" s="45"/>
      <c r="G118" s="45"/>
    </row>
    <row r="119" spans="2:7" ht="12.75">
      <c r="B119" s="45"/>
      <c r="C119" s="45"/>
      <c r="D119" s="45"/>
      <c r="E119" s="45"/>
      <c r="F119" s="45"/>
      <c r="G119" s="45"/>
    </row>
    <row r="120" spans="2:7" ht="12.75">
      <c r="B120" s="45"/>
      <c r="C120" s="45"/>
      <c r="D120" s="45"/>
      <c r="E120" s="45"/>
      <c r="F120" s="45"/>
      <c r="G120" s="45"/>
    </row>
    <row r="121" spans="2:7" ht="12.75">
      <c r="B121" s="45"/>
      <c r="C121" s="45"/>
      <c r="D121" s="45"/>
      <c r="E121" s="45"/>
      <c r="F121" s="45"/>
      <c r="G121" s="45"/>
    </row>
    <row r="122" spans="2:7" ht="12.75">
      <c r="B122" s="45"/>
      <c r="C122" s="45"/>
      <c r="D122" s="45"/>
      <c r="E122" s="45"/>
      <c r="F122" s="45"/>
      <c r="G122" s="45"/>
    </row>
    <row r="123" spans="2:7" ht="12.75">
      <c r="B123" s="45"/>
      <c r="C123" s="45"/>
      <c r="D123" s="45"/>
      <c r="E123" s="45"/>
      <c r="F123" s="45"/>
      <c r="G123" s="45"/>
    </row>
    <row r="124" spans="2:7" ht="12.75">
      <c r="B124" s="45"/>
      <c r="C124" s="45"/>
      <c r="D124" s="45"/>
      <c r="E124" s="45"/>
      <c r="F124" s="45"/>
      <c r="G124" s="45"/>
    </row>
    <row r="125" spans="2:7" ht="12.75">
      <c r="B125" s="45"/>
      <c r="C125" s="45"/>
      <c r="D125" s="45"/>
      <c r="E125" s="45"/>
      <c r="F125" s="45"/>
      <c r="G125" s="45"/>
    </row>
    <row r="126" spans="2:7" ht="12.75">
      <c r="B126" s="45"/>
      <c r="C126" s="45"/>
      <c r="D126" s="45"/>
      <c r="E126" s="45"/>
      <c r="F126" s="45"/>
      <c r="G126" s="45"/>
    </row>
    <row r="127" spans="2:7" ht="12.75">
      <c r="B127" s="45"/>
      <c r="C127" s="45"/>
      <c r="D127" s="45"/>
      <c r="E127" s="45"/>
      <c r="F127" s="45"/>
      <c r="G127" s="45"/>
    </row>
    <row r="128" spans="2:7" ht="12.75">
      <c r="B128" s="45"/>
      <c r="C128" s="45"/>
      <c r="D128" s="45"/>
      <c r="E128" s="45"/>
      <c r="F128" s="45"/>
      <c r="G128" s="45"/>
    </row>
    <row r="129" spans="2:7" ht="12.75">
      <c r="B129" s="45"/>
      <c r="C129" s="45"/>
      <c r="D129" s="45"/>
      <c r="E129" s="45"/>
      <c r="F129" s="45"/>
      <c r="G129" s="45"/>
    </row>
    <row r="130" spans="2:7" ht="12.75">
      <c r="B130" s="45"/>
      <c r="C130" s="45"/>
      <c r="D130" s="45"/>
      <c r="E130" s="45"/>
      <c r="F130" s="45"/>
      <c r="G130" s="45"/>
    </row>
    <row r="131" spans="2:7" ht="12.75">
      <c r="B131" s="45"/>
      <c r="C131" s="45"/>
      <c r="D131" s="45"/>
      <c r="E131" s="45"/>
      <c r="F131" s="45"/>
      <c r="G131" s="45"/>
    </row>
    <row r="132" spans="2:7" ht="12.75">
      <c r="B132" s="45"/>
      <c r="C132" s="45"/>
      <c r="D132" s="45"/>
      <c r="E132" s="45"/>
      <c r="F132" s="45"/>
      <c r="G132" s="45"/>
    </row>
    <row r="133" spans="2:7" ht="12.75">
      <c r="B133" s="45"/>
      <c r="C133" s="45"/>
      <c r="D133" s="45"/>
      <c r="E133" s="45"/>
      <c r="F133" s="45"/>
      <c r="G133" s="45"/>
    </row>
    <row r="134" spans="2:7" ht="12.75">
      <c r="B134" s="45"/>
      <c r="C134" s="45"/>
      <c r="D134" s="45"/>
      <c r="E134" s="45"/>
      <c r="F134" s="45"/>
      <c r="G134" s="45"/>
    </row>
    <row r="135" spans="2:7" ht="12.75">
      <c r="B135" s="45"/>
      <c r="C135" s="45"/>
      <c r="D135" s="45"/>
      <c r="E135" s="45"/>
      <c r="F135" s="45"/>
      <c r="G135" s="45"/>
    </row>
    <row r="136" spans="2:7" ht="12.75">
      <c r="B136" s="45"/>
      <c r="C136" s="45"/>
      <c r="D136" s="45"/>
      <c r="E136" s="45"/>
      <c r="F136" s="45"/>
      <c r="G136" s="45"/>
    </row>
    <row r="137" spans="2:7" ht="12.75">
      <c r="B137" s="45"/>
      <c r="C137" s="45"/>
      <c r="D137" s="45"/>
      <c r="E137" s="45"/>
      <c r="F137" s="45"/>
      <c r="G137" s="45"/>
    </row>
    <row r="138" spans="2:7" ht="12.75">
      <c r="B138" s="45"/>
      <c r="C138" s="45"/>
      <c r="D138" s="45"/>
      <c r="E138" s="45"/>
      <c r="F138" s="45"/>
      <c r="G138" s="45"/>
    </row>
    <row r="139" spans="2:7" ht="12.75">
      <c r="B139" s="45"/>
      <c r="C139" s="45"/>
      <c r="D139" s="45"/>
      <c r="E139" s="45"/>
      <c r="F139" s="45"/>
      <c r="G139" s="45"/>
    </row>
    <row r="140" spans="2:7" ht="12.75">
      <c r="B140" s="45"/>
      <c r="C140" s="45"/>
      <c r="D140" s="45"/>
      <c r="E140" s="45"/>
      <c r="F140" s="45"/>
      <c r="G140" s="45"/>
    </row>
    <row r="141" spans="2:7" ht="12.75">
      <c r="B141" s="45"/>
      <c r="C141" s="45"/>
      <c r="D141" s="45"/>
      <c r="E141" s="45"/>
      <c r="F141" s="45"/>
      <c r="G141" s="45"/>
    </row>
    <row r="142" ht="12.75">
      <c r="B142" s="45"/>
    </row>
  </sheetData>
  <sheetProtection/>
  <autoFilter ref="A15:I114"/>
  <mergeCells count="7">
    <mergeCell ref="B13:B14"/>
    <mergeCell ref="B11:I11"/>
    <mergeCell ref="G13:I13"/>
    <mergeCell ref="C13:C14"/>
    <mergeCell ref="D13:D14"/>
    <mergeCell ref="E13:E14"/>
    <mergeCell ref="F13:F14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5"/>
  <sheetViews>
    <sheetView tabSelected="1" zoomScale="120" zoomScaleNormal="120" zoomScalePageLayoutView="0" workbookViewId="0" topLeftCell="B1">
      <selection activeCell="B57" sqref="B57:E57"/>
    </sheetView>
  </sheetViews>
  <sheetFormatPr defaultColWidth="9.125" defaultRowHeight="12.75"/>
  <cols>
    <col min="1" max="1" width="18.375" style="2" hidden="1" customWidth="1"/>
    <col min="2" max="2" width="63.125" style="2" customWidth="1"/>
    <col min="3" max="3" width="5.375" style="2" customWidth="1"/>
    <col min="4" max="4" width="6.125" style="2" customWidth="1"/>
    <col min="5" max="5" width="9.00390625" style="2" customWidth="1"/>
    <col min="6" max="6" width="12.625" style="2" customWidth="1"/>
    <col min="7" max="7" width="9.50390625" style="2" customWidth="1"/>
    <col min="8" max="10" width="9.625" style="2" customWidth="1"/>
    <col min="11" max="16384" width="9.125" style="2" customWidth="1"/>
  </cols>
  <sheetData>
    <row r="1" ht="12.75">
      <c r="J1" s="20" t="s">
        <v>162</v>
      </c>
    </row>
    <row r="2" ht="12.75">
      <c r="J2" s="20" t="str">
        <f>1!E2</f>
        <v>к решению Совета сельского поселения Кемское</v>
      </c>
    </row>
    <row r="3" ht="12.75">
      <c r="J3" s="20" t="str">
        <f>1!E3</f>
        <v>от 22.11.2019 г. № 80</v>
      </c>
    </row>
    <row r="4" ht="12.75">
      <c r="J4" s="20"/>
    </row>
    <row r="5" ht="12.75">
      <c r="J5" s="20" t="s">
        <v>166</v>
      </c>
    </row>
    <row r="6" ht="12.75">
      <c r="J6" s="20" t="s">
        <v>167</v>
      </c>
    </row>
    <row r="7" ht="12.75">
      <c r="J7" s="20" t="s">
        <v>165</v>
      </c>
    </row>
    <row r="8" ht="12.75">
      <c r="J8" s="20" t="s">
        <v>164</v>
      </c>
    </row>
    <row r="9" ht="12.75">
      <c r="J9" s="20" t="s">
        <v>168</v>
      </c>
    </row>
    <row r="11" spans="2:10" ht="48" customHeight="1">
      <c r="B11" s="107" t="s">
        <v>169</v>
      </c>
      <c r="C11" s="107"/>
      <c r="D11" s="107"/>
      <c r="E11" s="107"/>
      <c r="F11" s="107"/>
      <c r="G11" s="107"/>
      <c r="H11" s="107"/>
      <c r="I11" s="107"/>
      <c r="J11" s="107"/>
    </row>
    <row r="12" spans="2:10" s="28" customFormat="1" ht="12.75">
      <c r="B12" s="19"/>
      <c r="C12" s="19"/>
      <c r="D12" s="19"/>
      <c r="G12" s="27"/>
      <c r="H12" s="27"/>
      <c r="I12" s="27"/>
      <c r="J12" s="20" t="s">
        <v>172</v>
      </c>
    </row>
    <row r="13" spans="2:10" ht="12.75">
      <c r="B13" s="103" t="s">
        <v>1</v>
      </c>
      <c r="C13" s="111" t="s">
        <v>53</v>
      </c>
      <c r="D13" s="111" t="s">
        <v>51</v>
      </c>
      <c r="E13" s="93" t="s">
        <v>52</v>
      </c>
      <c r="F13" s="93" t="s">
        <v>171</v>
      </c>
      <c r="G13" s="93" t="s">
        <v>170</v>
      </c>
      <c r="H13" s="104" t="s">
        <v>0</v>
      </c>
      <c r="I13" s="105"/>
      <c r="J13" s="106"/>
    </row>
    <row r="14" spans="2:10" ht="12.75">
      <c r="B14" s="103"/>
      <c r="C14" s="112"/>
      <c r="D14" s="112"/>
      <c r="E14" s="94"/>
      <c r="F14" s="94"/>
      <c r="G14" s="94"/>
      <c r="H14" s="5" t="s">
        <v>108</v>
      </c>
      <c r="I14" s="5" t="s">
        <v>116</v>
      </c>
      <c r="J14" s="5" t="s">
        <v>127</v>
      </c>
    </row>
    <row r="15" spans="2:10" ht="12.7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</row>
    <row r="16" spans="2:10" ht="12.75">
      <c r="B16" s="13" t="s">
        <v>125</v>
      </c>
      <c r="C16" s="29">
        <v>837</v>
      </c>
      <c r="D16" s="29"/>
      <c r="E16" s="29"/>
      <c r="F16" s="29"/>
      <c r="G16" s="29"/>
      <c r="H16" s="30">
        <f>H17+H65+H71+H76+H96+H107+H91+H102</f>
        <v>4534.9</v>
      </c>
      <c r="I16" s="30">
        <f>I17+I65+I71+I76+I96+I107+I91+I102</f>
        <v>3385.2000000000003</v>
      </c>
      <c r="J16" s="30">
        <f>J17+J65+J71+J76+J96+J107+J91+J102</f>
        <v>3067.4</v>
      </c>
    </row>
    <row r="17" spans="2:10" ht="12.75">
      <c r="B17" s="13" t="s">
        <v>10</v>
      </c>
      <c r="C17" s="29">
        <v>837</v>
      </c>
      <c r="D17" s="31" t="s">
        <v>4</v>
      </c>
      <c r="E17" s="31"/>
      <c r="F17" s="31"/>
      <c r="G17" s="31"/>
      <c r="H17" s="30">
        <f>H18+H23+H45+H57+H53</f>
        <v>2065.5</v>
      </c>
      <c r="I17" s="30">
        <f>I18+I23+I45+I57+I53</f>
        <v>1689.6</v>
      </c>
      <c r="J17" s="30">
        <f>J18+J23+J45+J57+J53</f>
        <v>1624.7</v>
      </c>
    </row>
    <row r="18" spans="2:10" ht="26.25">
      <c r="B18" s="7" t="s">
        <v>36</v>
      </c>
      <c r="C18" s="29">
        <v>837</v>
      </c>
      <c r="D18" s="31" t="s">
        <v>4</v>
      </c>
      <c r="E18" s="31" t="s">
        <v>6</v>
      </c>
      <c r="F18" s="31"/>
      <c r="G18" s="31"/>
      <c r="H18" s="32">
        <f aca="true" t="shared" si="0" ref="H18:J19">H19</f>
        <v>594.9</v>
      </c>
      <c r="I18" s="32">
        <f t="shared" si="0"/>
        <v>430.8</v>
      </c>
      <c r="J18" s="32">
        <f t="shared" si="0"/>
        <v>430.8</v>
      </c>
    </row>
    <row r="19" spans="2:10" ht="12.75">
      <c r="B19" s="9" t="s">
        <v>42</v>
      </c>
      <c r="C19" s="29">
        <v>837</v>
      </c>
      <c r="D19" s="31" t="s">
        <v>4</v>
      </c>
      <c r="E19" s="31" t="s">
        <v>6</v>
      </c>
      <c r="F19" s="31" t="s">
        <v>77</v>
      </c>
      <c r="G19" s="31"/>
      <c r="H19" s="32">
        <f t="shared" si="0"/>
        <v>594.9</v>
      </c>
      <c r="I19" s="32">
        <f t="shared" si="0"/>
        <v>430.8</v>
      </c>
      <c r="J19" s="32">
        <f t="shared" si="0"/>
        <v>430.8</v>
      </c>
    </row>
    <row r="20" spans="2:10" ht="12.75">
      <c r="B20" s="7" t="s">
        <v>37</v>
      </c>
      <c r="C20" s="29">
        <v>837</v>
      </c>
      <c r="D20" s="31" t="s">
        <v>4</v>
      </c>
      <c r="E20" s="31" t="s">
        <v>6</v>
      </c>
      <c r="F20" s="31" t="s">
        <v>78</v>
      </c>
      <c r="G20" s="31"/>
      <c r="H20" s="32">
        <f>H22</f>
        <v>594.9</v>
      </c>
      <c r="I20" s="32">
        <f>I22</f>
        <v>430.8</v>
      </c>
      <c r="J20" s="32">
        <f>J22</f>
        <v>430.8</v>
      </c>
    </row>
    <row r="21" spans="2:10" ht="12.75">
      <c r="B21" s="39" t="s">
        <v>43</v>
      </c>
      <c r="C21" s="29">
        <v>837</v>
      </c>
      <c r="D21" s="31" t="s">
        <v>4</v>
      </c>
      <c r="E21" s="31" t="s">
        <v>6</v>
      </c>
      <c r="F21" s="31" t="s">
        <v>79</v>
      </c>
      <c r="G21" s="31"/>
      <c r="H21" s="32">
        <f>H20</f>
        <v>594.9</v>
      </c>
      <c r="I21" s="32">
        <f>I20</f>
        <v>430.8</v>
      </c>
      <c r="J21" s="32">
        <f>J20</f>
        <v>430.8</v>
      </c>
    </row>
    <row r="22" spans="2:10" ht="12.75">
      <c r="B22" s="7" t="s">
        <v>31</v>
      </c>
      <c r="C22" s="29">
        <v>837</v>
      </c>
      <c r="D22" s="31" t="s">
        <v>4</v>
      </c>
      <c r="E22" s="31" t="s">
        <v>6</v>
      </c>
      <c r="F22" s="31" t="s">
        <v>79</v>
      </c>
      <c r="G22" s="31" t="s">
        <v>28</v>
      </c>
      <c r="H22" s="32">
        <f>6!G21</f>
        <v>594.9</v>
      </c>
      <c r="I22" s="32">
        <f>6!H21</f>
        <v>430.8</v>
      </c>
      <c r="J22" s="32">
        <f>6!I21</f>
        <v>430.8</v>
      </c>
    </row>
    <row r="23" spans="2:10" ht="39">
      <c r="B23" s="14" t="s">
        <v>38</v>
      </c>
      <c r="C23" s="29">
        <v>837</v>
      </c>
      <c r="D23" s="31" t="s">
        <v>4</v>
      </c>
      <c r="E23" s="31" t="s">
        <v>5</v>
      </c>
      <c r="F23" s="31"/>
      <c r="G23" s="31"/>
      <c r="H23" s="32">
        <f>H24+H30+H32</f>
        <v>1321.1</v>
      </c>
      <c r="I23" s="32">
        <f>I24+I32+I29</f>
        <v>1144.8</v>
      </c>
      <c r="J23" s="32">
        <f>J24+J32+J29</f>
        <v>1079.9</v>
      </c>
    </row>
    <row r="24" spans="2:10" ht="12.75">
      <c r="B24" s="9" t="s">
        <v>42</v>
      </c>
      <c r="C24" s="29">
        <v>837</v>
      </c>
      <c r="D24" s="31" t="s">
        <v>4</v>
      </c>
      <c r="E24" s="31" t="s">
        <v>5</v>
      </c>
      <c r="F24" s="31" t="s">
        <v>77</v>
      </c>
      <c r="G24" s="31"/>
      <c r="H24" s="32">
        <f>H25</f>
        <v>1243.6</v>
      </c>
      <c r="I24" s="32">
        <f>I25</f>
        <v>1067.3</v>
      </c>
      <c r="J24" s="32">
        <f>J25</f>
        <v>1002.4</v>
      </c>
    </row>
    <row r="25" spans="2:10" ht="12.75">
      <c r="B25" s="39" t="s">
        <v>43</v>
      </c>
      <c r="C25" s="29">
        <v>837</v>
      </c>
      <c r="D25" s="31" t="s">
        <v>4</v>
      </c>
      <c r="E25" s="31" t="s">
        <v>5</v>
      </c>
      <c r="F25" s="31" t="s">
        <v>80</v>
      </c>
      <c r="G25" s="31"/>
      <c r="H25" s="32">
        <f>H26+H27+H28</f>
        <v>1243.6</v>
      </c>
      <c r="I25" s="32">
        <f>I26+I27+I28</f>
        <v>1067.3</v>
      </c>
      <c r="J25" s="32">
        <f>J26+J27+J28</f>
        <v>1002.4</v>
      </c>
    </row>
    <row r="26" spans="2:10" ht="12.75">
      <c r="B26" s="7" t="s">
        <v>31</v>
      </c>
      <c r="C26" s="29">
        <v>837</v>
      </c>
      <c r="D26" s="31" t="s">
        <v>4</v>
      </c>
      <c r="E26" s="31" t="s">
        <v>5</v>
      </c>
      <c r="F26" s="31" t="s">
        <v>80</v>
      </c>
      <c r="G26" s="31" t="s">
        <v>28</v>
      </c>
      <c r="H26" s="32">
        <f>6!G25</f>
        <v>623.1</v>
      </c>
      <c r="I26" s="32">
        <f>6!H25</f>
        <v>738</v>
      </c>
      <c r="J26" s="32">
        <f>6!I25</f>
        <v>738</v>
      </c>
    </row>
    <row r="27" spans="2:10" ht="26.25">
      <c r="B27" s="7" t="s">
        <v>45</v>
      </c>
      <c r="C27" s="29">
        <v>837</v>
      </c>
      <c r="D27" s="31" t="s">
        <v>4</v>
      </c>
      <c r="E27" s="31" t="s">
        <v>5</v>
      </c>
      <c r="F27" s="31" t="s">
        <v>80</v>
      </c>
      <c r="G27" s="31" t="s">
        <v>29</v>
      </c>
      <c r="H27" s="32">
        <f>6!G26</f>
        <v>617</v>
      </c>
      <c r="I27" s="32">
        <f>6!H26</f>
        <v>317.3</v>
      </c>
      <c r="J27" s="32">
        <f>6!I26</f>
        <v>252.4</v>
      </c>
    </row>
    <row r="28" spans="2:10" ht="12.75">
      <c r="B28" s="7" t="s">
        <v>27</v>
      </c>
      <c r="C28" s="29">
        <v>837</v>
      </c>
      <c r="D28" s="31" t="s">
        <v>4</v>
      </c>
      <c r="E28" s="31" t="s">
        <v>5</v>
      </c>
      <c r="F28" s="31" t="s">
        <v>80</v>
      </c>
      <c r="G28" s="31" t="s">
        <v>30</v>
      </c>
      <c r="H28" s="32">
        <f>6!G27</f>
        <v>3.5</v>
      </c>
      <c r="I28" s="32">
        <f>6!H27</f>
        <v>12</v>
      </c>
      <c r="J28" s="32">
        <f>6!I27</f>
        <v>12</v>
      </c>
    </row>
    <row r="29" spans="2:10" ht="12.75">
      <c r="B29" s="7" t="s">
        <v>44</v>
      </c>
      <c r="C29" s="29">
        <v>837</v>
      </c>
      <c r="D29" s="31" t="s">
        <v>4</v>
      </c>
      <c r="E29" s="31" t="s">
        <v>5</v>
      </c>
      <c r="F29" s="31" t="s">
        <v>90</v>
      </c>
      <c r="G29" s="31"/>
      <c r="H29" s="32">
        <f aca="true" t="shared" si="1" ref="H29:J30">H30</f>
        <v>0.4</v>
      </c>
      <c r="I29" s="32">
        <f t="shared" si="1"/>
        <v>0.4</v>
      </c>
      <c r="J29" s="32">
        <f t="shared" si="1"/>
        <v>0.4</v>
      </c>
    </row>
    <row r="30" spans="2:10" ht="66">
      <c r="B30" s="7" t="s">
        <v>176</v>
      </c>
      <c r="C30" s="29">
        <v>837</v>
      </c>
      <c r="D30" s="31" t="s">
        <v>4</v>
      </c>
      <c r="E30" s="31" t="s">
        <v>5</v>
      </c>
      <c r="F30" s="31" t="s">
        <v>112</v>
      </c>
      <c r="G30" s="31"/>
      <c r="H30" s="32">
        <f t="shared" si="1"/>
        <v>0.4</v>
      </c>
      <c r="I30" s="32">
        <f t="shared" si="1"/>
        <v>0.4</v>
      </c>
      <c r="J30" s="32">
        <f t="shared" si="1"/>
        <v>0.4</v>
      </c>
    </row>
    <row r="31" spans="2:10" ht="26.25">
      <c r="B31" s="7" t="s">
        <v>45</v>
      </c>
      <c r="C31" s="29">
        <v>837</v>
      </c>
      <c r="D31" s="31" t="s">
        <v>4</v>
      </c>
      <c r="E31" s="31" t="s">
        <v>5</v>
      </c>
      <c r="F31" s="31" t="s">
        <v>112</v>
      </c>
      <c r="G31" s="31" t="s">
        <v>29</v>
      </c>
      <c r="H31" s="32">
        <f>6!G30</f>
        <v>0.4</v>
      </c>
      <c r="I31" s="32">
        <v>0.4</v>
      </c>
      <c r="J31" s="32">
        <v>0.4</v>
      </c>
    </row>
    <row r="32" spans="2:10" ht="12.75">
      <c r="B32" s="7" t="s">
        <v>54</v>
      </c>
      <c r="C32" s="29">
        <v>837</v>
      </c>
      <c r="D32" s="31" t="s">
        <v>4</v>
      </c>
      <c r="E32" s="31" t="s">
        <v>5</v>
      </c>
      <c r="F32" s="31" t="s">
        <v>81</v>
      </c>
      <c r="G32" s="31"/>
      <c r="H32" s="32">
        <f>H33+H36+H39+H42</f>
        <v>77.10000000000001</v>
      </c>
      <c r="I32" s="32">
        <f>I33+I36+I39+I42</f>
        <v>77.10000000000001</v>
      </c>
      <c r="J32" s="32">
        <f>J33+J36+J39+J42</f>
        <v>77.10000000000001</v>
      </c>
    </row>
    <row r="33" spans="2:10" ht="26.25">
      <c r="B33" s="7" t="s">
        <v>71</v>
      </c>
      <c r="C33" s="29">
        <v>837</v>
      </c>
      <c r="D33" s="31" t="s">
        <v>4</v>
      </c>
      <c r="E33" s="31" t="s">
        <v>5</v>
      </c>
      <c r="F33" s="31" t="s">
        <v>82</v>
      </c>
      <c r="G33" s="31"/>
      <c r="H33" s="32">
        <f aca="true" t="shared" si="2" ref="H33:J34">H34</f>
        <v>52</v>
      </c>
      <c r="I33" s="32">
        <f t="shared" si="2"/>
        <v>52</v>
      </c>
      <c r="J33" s="32">
        <f t="shared" si="2"/>
        <v>52</v>
      </c>
    </row>
    <row r="34" spans="2:10" ht="26.25">
      <c r="B34" s="7" t="s">
        <v>146</v>
      </c>
      <c r="C34" s="29">
        <v>837</v>
      </c>
      <c r="D34" s="31" t="s">
        <v>4</v>
      </c>
      <c r="E34" s="31" t="s">
        <v>5</v>
      </c>
      <c r="F34" s="31" t="s">
        <v>83</v>
      </c>
      <c r="G34" s="31"/>
      <c r="H34" s="32">
        <f t="shared" si="2"/>
        <v>52</v>
      </c>
      <c r="I34" s="32">
        <f t="shared" si="2"/>
        <v>52</v>
      </c>
      <c r="J34" s="32">
        <f t="shared" si="2"/>
        <v>52</v>
      </c>
    </row>
    <row r="35" spans="2:10" ht="12.75">
      <c r="B35" s="7" t="s">
        <v>41</v>
      </c>
      <c r="C35" s="29">
        <v>837</v>
      </c>
      <c r="D35" s="31" t="s">
        <v>4</v>
      </c>
      <c r="E35" s="31" t="s">
        <v>5</v>
      </c>
      <c r="F35" s="31" t="s">
        <v>83</v>
      </c>
      <c r="G35" s="31" t="s">
        <v>32</v>
      </c>
      <c r="H35" s="32">
        <f>6!G34</f>
        <v>52</v>
      </c>
      <c r="I35" s="32">
        <f>6!H34</f>
        <v>52</v>
      </c>
      <c r="J35" s="32">
        <f>6!I34</f>
        <v>52</v>
      </c>
    </row>
    <row r="36" spans="2:10" ht="26.25">
      <c r="B36" s="7" t="s">
        <v>73</v>
      </c>
      <c r="C36" s="29">
        <v>837</v>
      </c>
      <c r="D36" s="31" t="s">
        <v>4</v>
      </c>
      <c r="E36" s="31" t="s">
        <v>5</v>
      </c>
      <c r="F36" s="31" t="s">
        <v>84</v>
      </c>
      <c r="G36" s="31"/>
      <c r="H36" s="32">
        <f>H37</f>
        <v>1.9</v>
      </c>
      <c r="I36" s="32">
        <f>I37</f>
        <v>1.9</v>
      </c>
      <c r="J36" s="32">
        <f>J37</f>
        <v>1.9</v>
      </c>
    </row>
    <row r="37" spans="2:10" ht="26.25">
      <c r="B37" s="7" t="s">
        <v>146</v>
      </c>
      <c r="C37" s="29">
        <v>837</v>
      </c>
      <c r="D37" s="31" t="s">
        <v>4</v>
      </c>
      <c r="E37" s="31" t="s">
        <v>5</v>
      </c>
      <c r="F37" s="31" t="s">
        <v>84</v>
      </c>
      <c r="G37" s="31"/>
      <c r="H37" s="32">
        <f>6!G37</f>
        <v>1.9</v>
      </c>
      <c r="I37" s="32">
        <f>6!H37</f>
        <v>1.9</v>
      </c>
      <c r="J37" s="32">
        <f>6!I37</f>
        <v>1.9</v>
      </c>
    </row>
    <row r="38" spans="2:10" ht="12.75">
      <c r="B38" s="7" t="s">
        <v>54</v>
      </c>
      <c r="C38" s="29">
        <v>837</v>
      </c>
      <c r="D38" s="31" t="s">
        <v>4</v>
      </c>
      <c r="E38" s="31" t="s">
        <v>5</v>
      </c>
      <c r="F38" s="31" t="s">
        <v>84</v>
      </c>
      <c r="G38" s="31" t="s">
        <v>32</v>
      </c>
      <c r="H38" s="32">
        <f>6!G37</f>
        <v>1.9</v>
      </c>
      <c r="I38" s="32">
        <f>6!H37</f>
        <v>1.9</v>
      </c>
      <c r="J38" s="32">
        <f>6!I37</f>
        <v>1.9</v>
      </c>
    </row>
    <row r="39" spans="2:10" ht="26.25">
      <c r="B39" s="7" t="s">
        <v>129</v>
      </c>
      <c r="C39" s="29">
        <v>837</v>
      </c>
      <c r="D39" s="31" t="s">
        <v>4</v>
      </c>
      <c r="E39" s="31" t="s">
        <v>5</v>
      </c>
      <c r="F39" s="31" t="s">
        <v>132</v>
      </c>
      <c r="G39" s="31"/>
      <c r="H39" s="32">
        <f aca="true" t="shared" si="3" ref="H39:J40">H40</f>
        <v>19.5</v>
      </c>
      <c r="I39" s="32">
        <f t="shared" si="3"/>
        <v>19.5</v>
      </c>
      <c r="J39" s="32">
        <f t="shared" si="3"/>
        <v>19.5</v>
      </c>
    </row>
    <row r="40" spans="2:10" ht="26.25">
      <c r="B40" s="7" t="s">
        <v>146</v>
      </c>
      <c r="C40" s="29">
        <v>837</v>
      </c>
      <c r="D40" s="31" t="s">
        <v>4</v>
      </c>
      <c r="E40" s="31" t="s">
        <v>5</v>
      </c>
      <c r="F40" s="31" t="s">
        <v>133</v>
      </c>
      <c r="G40" s="31"/>
      <c r="H40" s="32">
        <f t="shared" si="3"/>
        <v>19.5</v>
      </c>
      <c r="I40" s="32">
        <f t="shared" si="3"/>
        <v>19.5</v>
      </c>
      <c r="J40" s="32">
        <f t="shared" si="3"/>
        <v>19.5</v>
      </c>
    </row>
    <row r="41" spans="2:10" ht="12.75">
      <c r="B41" s="7" t="s">
        <v>41</v>
      </c>
      <c r="C41" s="29">
        <v>837</v>
      </c>
      <c r="D41" s="31" t="s">
        <v>4</v>
      </c>
      <c r="E41" s="31" t="s">
        <v>5</v>
      </c>
      <c r="F41" s="31" t="s">
        <v>133</v>
      </c>
      <c r="G41" s="31" t="s">
        <v>32</v>
      </c>
      <c r="H41" s="32">
        <f>6!G38</f>
        <v>19.5</v>
      </c>
      <c r="I41" s="32">
        <f>6!H38</f>
        <v>19.5</v>
      </c>
      <c r="J41" s="32">
        <f>6!I38</f>
        <v>19.5</v>
      </c>
    </row>
    <row r="42" spans="2:10" ht="26.25">
      <c r="B42" s="7" t="s">
        <v>100</v>
      </c>
      <c r="C42" s="29">
        <v>837</v>
      </c>
      <c r="D42" s="31" t="s">
        <v>4</v>
      </c>
      <c r="E42" s="31" t="s">
        <v>5</v>
      </c>
      <c r="F42" s="31" t="s">
        <v>101</v>
      </c>
      <c r="G42" s="31"/>
      <c r="H42" s="32">
        <f aca="true" t="shared" si="4" ref="H42:J43">H43</f>
        <v>3.7</v>
      </c>
      <c r="I42" s="32">
        <f t="shared" si="4"/>
        <v>3.7</v>
      </c>
      <c r="J42" s="32">
        <f t="shared" si="4"/>
        <v>3.7</v>
      </c>
    </row>
    <row r="43" spans="2:10" ht="26.25">
      <c r="B43" s="7" t="s">
        <v>146</v>
      </c>
      <c r="C43" s="29">
        <v>837</v>
      </c>
      <c r="D43" s="31" t="s">
        <v>4</v>
      </c>
      <c r="E43" s="31" t="s">
        <v>5</v>
      </c>
      <c r="F43" s="31" t="s">
        <v>102</v>
      </c>
      <c r="G43" s="31"/>
      <c r="H43" s="32">
        <f t="shared" si="4"/>
        <v>3.7</v>
      </c>
      <c r="I43" s="32">
        <f t="shared" si="4"/>
        <v>3.7</v>
      </c>
      <c r="J43" s="32">
        <f t="shared" si="4"/>
        <v>3.7</v>
      </c>
    </row>
    <row r="44" spans="2:10" ht="12.75">
      <c r="B44" s="7" t="s">
        <v>41</v>
      </c>
      <c r="C44" s="29">
        <v>837</v>
      </c>
      <c r="D44" s="31" t="s">
        <v>4</v>
      </c>
      <c r="E44" s="31" t="s">
        <v>5</v>
      </c>
      <c r="F44" s="31" t="s">
        <v>102</v>
      </c>
      <c r="G44" s="31" t="s">
        <v>32</v>
      </c>
      <c r="H44" s="32">
        <f>6!G43</f>
        <v>3.7</v>
      </c>
      <c r="I44" s="32">
        <f>6!H43</f>
        <v>3.7</v>
      </c>
      <c r="J44" s="32">
        <f>6!I43</f>
        <v>3.7</v>
      </c>
    </row>
    <row r="45" spans="2:10" s="4" customFormat="1" ht="26.25">
      <c r="B45" s="23" t="s">
        <v>57</v>
      </c>
      <c r="C45" s="29">
        <v>837</v>
      </c>
      <c r="D45" s="33" t="s">
        <v>4</v>
      </c>
      <c r="E45" s="33" t="s">
        <v>22</v>
      </c>
      <c r="F45" s="92"/>
      <c r="G45" s="35"/>
      <c r="H45" s="30">
        <f>H46</f>
        <v>101</v>
      </c>
      <c r="I45" s="30">
        <f>I46</f>
        <v>101</v>
      </c>
      <c r="J45" s="30">
        <f>J46</f>
        <v>101</v>
      </c>
    </row>
    <row r="46" spans="2:10" ht="12.75">
      <c r="B46" s="7" t="s">
        <v>54</v>
      </c>
      <c r="C46" s="29">
        <v>837</v>
      </c>
      <c r="D46" s="31" t="s">
        <v>4</v>
      </c>
      <c r="E46" s="31" t="s">
        <v>22</v>
      </c>
      <c r="F46" s="31" t="s">
        <v>81</v>
      </c>
      <c r="G46" s="31"/>
      <c r="H46" s="32">
        <f>H48+H51</f>
        <v>101</v>
      </c>
      <c r="I46" s="32">
        <f>I48+I51</f>
        <v>101</v>
      </c>
      <c r="J46" s="32">
        <f>J48+J51</f>
        <v>101</v>
      </c>
    </row>
    <row r="47" spans="2:10" ht="52.5">
      <c r="B47" s="7" t="s">
        <v>173</v>
      </c>
      <c r="C47" s="29">
        <v>837</v>
      </c>
      <c r="D47" s="31" t="s">
        <v>4</v>
      </c>
      <c r="E47" s="31" t="s">
        <v>22</v>
      </c>
      <c r="F47" s="31" t="s">
        <v>86</v>
      </c>
      <c r="G47" s="31"/>
      <c r="H47" s="32">
        <f aca="true" t="shared" si="5" ref="H47:J48">H48</f>
        <v>75</v>
      </c>
      <c r="I47" s="32">
        <f t="shared" si="5"/>
        <v>75</v>
      </c>
      <c r="J47" s="32">
        <f t="shared" si="5"/>
        <v>75</v>
      </c>
    </row>
    <row r="48" spans="2:10" ht="26.25">
      <c r="B48" s="7" t="s">
        <v>146</v>
      </c>
      <c r="C48" s="29">
        <v>837</v>
      </c>
      <c r="D48" s="31" t="s">
        <v>4</v>
      </c>
      <c r="E48" s="31" t="s">
        <v>22</v>
      </c>
      <c r="F48" s="31" t="s">
        <v>87</v>
      </c>
      <c r="G48" s="31"/>
      <c r="H48" s="32">
        <f t="shared" si="5"/>
        <v>75</v>
      </c>
      <c r="I48" s="32">
        <f t="shared" si="5"/>
        <v>75</v>
      </c>
      <c r="J48" s="32">
        <f t="shared" si="5"/>
        <v>75</v>
      </c>
    </row>
    <row r="49" spans="2:10" ht="12.75">
      <c r="B49" s="7" t="s">
        <v>41</v>
      </c>
      <c r="C49" s="29">
        <v>837</v>
      </c>
      <c r="D49" s="31" t="s">
        <v>4</v>
      </c>
      <c r="E49" s="31" t="s">
        <v>22</v>
      </c>
      <c r="F49" s="31" t="s">
        <v>87</v>
      </c>
      <c r="G49" s="31" t="s">
        <v>32</v>
      </c>
      <c r="H49" s="32">
        <f>6!G48</f>
        <v>75</v>
      </c>
      <c r="I49" s="32">
        <f>6!H48</f>
        <v>75</v>
      </c>
      <c r="J49" s="32">
        <f>6!I48</f>
        <v>75</v>
      </c>
    </row>
    <row r="50" spans="2:10" ht="26.25">
      <c r="B50" s="7" t="s">
        <v>75</v>
      </c>
      <c r="C50" s="29">
        <v>837</v>
      </c>
      <c r="D50" s="31" t="s">
        <v>4</v>
      </c>
      <c r="E50" s="31" t="s">
        <v>22</v>
      </c>
      <c r="F50" s="31" t="s">
        <v>88</v>
      </c>
      <c r="G50" s="31"/>
      <c r="H50" s="32">
        <f aca="true" t="shared" si="6" ref="H50:J51">H51</f>
        <v>26</v>
      </c>
      <c r="I50" s="32">
        <f t="shared" si="6"/>
        <v>26</v>
      </c>
      <c r="J50" s="32">
        <f t="shared" si="6"/>
        <v>26</v>
      </c>
    </row>
    <row r="51" spans="2:10" ht="26.25">
      <c r="B51" s="7" t="s">
        <v>146</v>
      </c>
      <c r="C51" s="29">
        <v>837</v>
      </c>
      <c r="D51" s="31" t="s">
        <v>4</v>
      </c>
      <c r="E51" s="31" t="s">
        <v>22</v>
      </c>
      <c r="F51" s="31" t="s">
        <v>89</v>
      </c>
      <c r="G51" s="31"/>
      <c r="H51" s="32">
        <f t="shared" si="6"/>
        <v>26</v>
      </c>
      <c r="I51" s="32">
        <f t="shared" si="6"/>
        <v>26</v>
      </c>
      <c r="J51" s="32">
        <f t="shared" si="6"/>
        <v>26</v>
      </c>
    </row>
    <row r="52" spans="2:10" ht="12.75">
      <c r="B52" s="7" t="s">
        <v>41</v>
      </c>
      <c r="C52" s="29">
        <v>837</v>
      </c>
      <c r="D52" s="31" t="s">
        <v>4</v>
      </c>
      <c r="E52" s="31" t="s">
        <v>22</v>
      </c>
      <c r="F52" s="31" t="s">
        <v>89</v>
      </c>
      <c r="G52" s="31" t="s">
        <v>32</v>
      </c>
      <c r="H52" s="32">
        <f>6!G51</f>
        <v>26</v>
      </c>
      <c r="I52" s="32">
        <f>6!H51</f>
        <v>26</v>
      </c>
      <c r="J52" s="32">
        <f>6!I51</f>
        <v>26</v>
      </c>
    </row>
    <row r="53" spans="2:10" s="4" customFormat="1" ht="12.75">
      <c r="B53" s="11" t="s">
        <v>35</v>
      </c>
      <c r="C53" s="29">
        <v>837</v>
      </c>
      <c r="D53" s="31" t="s">
        <v>4</v>
      </c>
      <c r="E53" s="31" t="s">
        <v>34</v>
      </c>
      <c r="F53" s="35"/>
      <c r="G53" s="35"/>
      <c r="H53" s="30">
        <f aca="true" t="shared" si="7" ref="H53:J55">H54</f>
        <v>0</v>
      </c>
      <c r="I53" s="30">
        <f t="shared" si="7"/>
        <v>10</v>
      </c>
      <c r="J53" s="30">
        <f t="shared" si="7"/>
        <v>10</v>
      </c>
    </row>
    <row r="54" spans="2:10" ht="12.75">
      <c r="B54" s="11" t="s">
        <v>35</v>
      </c>
      <c r="C54" s="29">
        <v>837</v>
      </c>
      <c r="D54" s="31" t="s">
        <v>4</v>
      </c>
      <c r="E54" s="31" t="s">
        <v>34</v>
      </c>
      <c r="F54" s="31" t="s">
        <v>134</v>
      </c>
      <c r="G54" s="31"/>
      <c r="H54" s="32">
        <f t="shared" si="7"/>
        <v>0</v>
      </c>
      <c r="I54" s="32">
        <f t="shared" si="7"/>
        <v>10</v>
      </c>
      <c r="J54" s="32">
        <f t="shared" si="7"/>
        <v>10</v>
      </c>
    </row>
    <row r="55" spans="2:10" ht="12.75">
      <c r="B55" s="11" t="s">
        <v>135</v>
      </c>
      <c r="C55" s="29">
        <v>837</v>
      </c>
      <c r="D55" s="31" t="s">
        <v>4</v>
      </c>
      <c r="E55" s="31" t="s">
        <v>34</v>
      </c>
      <c r="F55" s="31" t="s">
        <v>136</v>
      </c>
      <c r="G55" s="31"/>
      <c r="H55" s="32">
        <f t="shared" si="7"/>
        <v>0</v>
      </c>
      <c r="I55" s="32">
        <f t="shared" si="7"/>
        <v>10</v>
      </c>
      <c r="J55" s="32">
        <f t="shared" si="7"/>
        <v>10</v>
      </c>
    </row>
    <row r="56" spans="2:10" ht="12.75">
      <c r="B56" s="7" t="s">
        <v>137</v>
      </c>
      <c r="C56" s="29">
        <v>837</v>
      </c>
      <c r="D56" s="31" t="s">
        <v>4</v>
      </c>
      <c r="E56" s="31" t="s">
        <v>34</v>
      </c>
      <c r="F56" s="31" t="s">
        <v>136</v>
      </c>
      <c r="G56" s="31" t="s">
        <v>138</v>
      </c>
      <c r="H56" s="32">
        <f>6!G55</f>
        <v>0</v>
      </c>
      <c r="I56" s="32">
        <f>6!H55</f>
        <v>10</v>
      </c>
      <c r="J56" s="32">
        <f>6!I55</f>
        <v>10</v>
      </c>
    </row>
    <row r="57" spans="2:10" s="4" customFormat="1" ht="12.75">
      <c r="B57" s="7" t="s">
        <v>24</v>
      </c>
      <c r="C57" s="29">
        <v>837</v>
      </c>
      <c r="D57" s="31" t="s">
        <v>4</v>
      </c>
      <c r="E57" s="31" t="s">
        <v>25</v>
      </c>
      <c r="F57" s="35"/>
      <c r="G57" s="35"/>
      <c r="H57" s="30">
        <f>H58</f>
        <v>48.5</v>
      </c>
      <c r="I57" s="30">
        <f>I58</f>
        <v>3</v>
      </c>
      <c r="J57" s="30">
        <f>J58</f>
        <v>3</v>
      </c>
    </row>
    <row r="58" spans="2:10" ht="26.25">
      <c r="B58" s="7" t="s">
        <v>60</v>
      </c>
      <c r="C58" s="29">
        <v>837</v>
      </c>
      <c r="D58" s="31" t="s">
        <v>4</v>
      </c>
      <c r="E58" s="31" t="s">
        <v>25</v>
      </c>
      <c r="F58" s="31" t="s">
        <v>91</v>
      </c>
      <c r="G58" s="31"/>
      <c r="H58" s="32">
        <f>H59+H61+H63</f>
        <v>48.5</v>
      </c>
      <c r="I58" s="32">
        <f>I59+I61+I63</f>
        <v>3</v>
      </c>
      <c r="J58" s="32">
        <f>J59+J61+J63</f>
        <v>3</v>
      </c>
    </row>
    <row r="59" spans="2:10" ht="26.25">
      <c r="B59" s="7" t="s">
        <v>61</v>
      </c>
      <c r="C59" s="29">
        <v>837</v>
      </c>
      <c r="D59" s="31" t="s">
        <v>4</v>
      </c>
      <c r="E59" s="31" t="s">
        <v>25</v>
      </c>
      <c r="F59" s="31" t="s">
        <v>92</v>
      </c>
      <c r="G59" s="31"/>
      <c r="H59" s="32">
        <f>H60</f>
        <v>3</v>
      </c>
      <c r="I59" s="32">
        <f>I60</f>
        <v>3</v>
      </c>
      <c r="J59" s="32">
        <f>J60</f>
        <v>3</v>
      </c>
    </row>
    <row r="60" spans="2:10" ht="12.75">
      <c r="B60" s="7" t="s">
        <v>27</v>
      </c>
      <c r="C60" s="29">
        <v>837</v>
      </c>
      <c r="D60" s="31" t="s">
        <v>4</v>
      </c>
      <c r="E60" s="31" t="s">
        <v>25</v>
      </c>
      <c r="F60" s="31" t="s">
        <v>92</v>
      </c>
      <c r="G60" s="31" t="s">
        <v>30</v>
      </c>
      <c r="H60" s="32">
        <f>6!G59</f>
        <v>3</v>
      </c>
      <c r="I60" s="32">
        <f>6!H59</f>
        <v>3</v>
      </c>
      <c r="J60" s="32">
        <f>6!I59</f>
        <v>3</v>
      </c>
    </row>
    <row r="61" spans="2:10" ht="12.75">
      <c r="B61" s="7" t="s">
        <v>198</v>
      </c>
      <c r="C61" s="29">
        <v>837</v>
      </c>
      <c r="D61" s="91" t="s">
        <v>4</v>
      </c>
      <c r="E61" s="91" t="s">
        <v>25</v>
      </c>
      <c r="F61" s="91" t="s">
        <v>199</v>
      </c>
      <c r="G61" s="31"/>
      <c r="H61" s="32">
        <v>40</v>
      </c>
      <c r="I61" s="32">
        <f>I62</f>
        <v>0</v>
      </c>
      <c r="J61" s="32">
        <f>J62</f>
        <v>0</v>
      </c>
    </row>
    <row r="62" spans="2:10" ht="26.25">
      <c r="B62" s="7" t="s">
        <v>45</v>
      </c>
      <c r="C62" s="29">
        <v>837</v>
      </c>
      <c r="D62" s="91" t="s">
        <v>4</v>
      </c>
      <c r="E62" s="91" t="s">
        <v>25</v>
      </c>
      <c r="F62" s="91" t="s">
        <v>199</v>
      </c>
      <c r="G62" s="31" t="s">
        <v>29</v>
      </c>
      <c r="H62" s="32">
        <f>6!G61</f>
        <v>40</v>
      </c>
      <c r="I62" s="32">
        <v>0</v>
      </c>
      <c r="J62" s="32">
        <v>0</v>
      </c>
    </row>
    <row r="63" spans="2:10" ht="12.75">
      <c r="B63" s="7" t="s">
        <v>200</v>
      </c>
      <c r="C63" s="29">
        <v>837</v>
      </c>
      <c r="D63" s="91" t="s">
        <v>4</v>
      </c>
      <c r="E63" s="91" t="s">
        <v>25</v>
      </c>
      <c r="F63" s="91" t="s">
        <v>201</v>
      </c>
      <c r="G63" s="31"/>
      <c r="H63" s="32">
        <v>5.5</v>
      </c>
      <c r="I63" s="32">
        <f>I64</f>
        <v>0</v>
      </c>
      <c r="J63" s="32">
        <f>J64</f>
        <v>0</v>
      </c>
    </row>
    <row r="64" spans="2:10" ht="26.25">
      <c r="B64" s="7" t="s">
        <v>45</v>
      </c>
      <c r="C64" s="29">
        <v>837</v>
      </c>
      <c r="D64" s="91" t="s">
        <v>4</v>
      </c>
      <c r="E64" s="91" t="s">
        <v>25</v>
      </c>
      <c r="F64" s="91" t="s">
        <v>201</v>
      </c>
      <c r="G64" s="31" t="s">
        <v>29</v>
      </c>
      <c r="H64" s="32">
        <f>6!G63</f>
        <v>5.5</v>
      </c>
      <c r="I64" s="32">
        <v>0</v>
      </c>
      <c r="J64" s="32">
        <v>0</v>
      </c>
    </row>
    <row r="65" spans="2:10" ht="12.75">
      <c r="B65" s="13" t="s">
        <v>11</v>
      </c>
      <c r="C65" s="29">
        <v>837</v>
      </c>
      <c r="D65" s="31" t="s">
        <v>6</v>
      </c>
      <c r="E65" s="31"/>
      <c r="F65" s="31"/>
      <c r="G65" s="31"/>
      <c r="H65" s="30">
        <f aca="true" t="shared" si="8" ref="H65:J67">H66</f>
        <v>92.10000000000001</v>
      </c>
      <c r="I65" s="30">
        <f t="shared" si="8"/>
        <v>92.1</v>
      </c>
      <c r="J65" s="30">
        <f t="shared" si="8"/>
        <v>95.19999999999999</v>
      </c>
    </row>
    <row r="66" spans="2:10" ht="12.75">
      <c r="B66" s="7" t="s">
        <v>39</v>
      </c>
      <c r="C66" s="29">
        <v>837</v>
      </c>
      <c r="D66" s="31" t="s">
        <v>6</v>
      </c>
      <c r="E66" s="31" t="s">
        <v>7</v>
      </c>
      <c r="F66" s="31"/>
      <c r="G66" s="31"/>
      <c r="H66" s="32">
        <f>H67</f>
        <v>92.10000000000001</v>
      </c>
      <c r="I66" s="32">
        <f>I67</f>
        <v>92.1</v>
      </c>
      <c r="J66" s="32">
        <f t="shared" si="8"/>
        <v>95.19999999999999</v>
      </c>
    </row>
    <row r="67" spans="2:10" ht="12.75">
      <c r="B67" s="7" t="s">
        <v>44</v>
      </c>
      <c r="C67" s="29">
        <v>837</v>
      </c>
      <c r="D67" s="31" t="s">
        <v>6</v>
      </c>
      <c r="E67" s="31" t="s">
        <v>7</v>
      </c>
      <c r="F67" s="31" t="s">
        <v>90</v>
      </c>
      <c r="G67" s="31"/>
      <c r="H67" s="32">
        <f>H68</f>
        <v>92.10000000000001</v>
      </c>
      <c r="I67" s="32">
        <f>I68</f>
        <v>92.1</v>
      </c>
      <c r="J67" s="32">
        <f t="shared" si="8"/>
        <v>95.19999999999999</v>
      </c>
    </row>
    <row r="68" spans="2:10" ht="26.25">
      <c r="B68" s="7" t="s">
        <v>177</v>
      </c>
      <c r="C68" s="29">
        <v>837</v>
      </c>
      <c r="D68" s="31" t="s">
        <v>6</v>
      </c>
      <c r="E68" s="31" t="s">
        <v>7</v>
      </c>
      <c r="F68" s="31" t="s">
        <v>93</v>
      </c>
      <c r="G68" s="31"/>
      <c r="H68" s="32">
        <f>H69+H70</f>
        <v>92.10000000000001</v>
      </c>
      <c r="I68" s="32">
        <f>I69+I70</f>
        <v>92.1</v>
      </c>
      <c r="J68" s="32">
        <f>J69+J70</f>
        <v>95.19999999999999</v>
      </c>
    </row>
    <row r="69" spans="2:10" ht="12.75">
      <c r="B69" s="7" t="s">
        <v>31</v>
      </c>
      <c r="C69" s="29">
        <v>837</v>
      </c>
      <c r="D69" s="31" t="s">
        <v>6</v>
      </c>
      <c r="E69" s="31" t="s">
        <v>7</v>
      </c>
      <c r="F69" s="31" t="s">
        <v>93</v>
      </c>
      <c r="G69" s="31" t="s">
        <v>28</v>
      </c>
      <c r="H69" s="32">
        <f>6!G68</f>
        <v>82.7</v>
      </c>
      <c r="I69" s="32">
        <f>6!H68</f>
        <v>72.8</v>
      </c>
      <c r="J69" s="32">
        <f>6!I68</f>
        <v>72.8</v>
      </c>
    </row>
    <row r="70" spans="2:10" ht="26.25">
      <c r="B70" s="7" t="s">
        <v>45</v>
      </c>
      <c r="C70" s="29">
        <v>837</v>
      </c>
      <c r="D70" s="31" t="s">
        <v>6</v>
      </c>
      <c r="E70" s="31" t="s">
        <v>7</v>
      </c>
      <c r="F70" s="31" t="s">
        <v>93</v>
      </c>
      <c r="G70" s="31" t="s">
        <v>29</v>
      </c>
      <c r="H70" s="32">
        <f>6!G69</f>
        <v>9.4</v>
      </c>
      <c r="I70" s="32">
        <f>6!H69</f>
        <v>19.3</v>
      </c>
      <c r="J70" s="32">
        <f>6!I69</f>
        <v>22.4</v>
      </c>
    </row>
    <row r="71" spans="2:10" ht="26.25">
      <c r="B71" s="13" t="s">
        <v>12</v>
      </c>
      <c r="C71" s="29">
        <v>837</v>
      </c>
      <c r="D71" s="31" t="s">
        <v>7</v>
      </c>
      <c r="E71" s="31"/>
      <c r="F71" s="31"/>
      <c r="G71" s="31"/>
      <c r="H71" s="30">
        <f aca="true" t="shared" si="9" ref="H71:J74">H72</f>
        <v>17.8</v>
      </c>
      <c r="I71" s="30">
        <f t="shared" si="9"/>
        <v>30</v>
      </c>
      <c r="J71" s="30">
        <f t="shared" si="9"/>
        <v>30</v>
      </c>
    </row>
    <row r="72" spans="2:10" ht="12.75">
      <c r="B72" s="7" t="s">
        <v>63</v>
      </c>
      <c r="C72" s="29">
        <v>837</v>
      </c>
      <c r="D72" s="31" t="s">
        <v>7</v>
      </c>
      <c r="E72" s="31" t="s">
        <v>13</v>
      </c>
      <c r="F72" s="31"/>
      <c r="G72" s="31"/>
      <c r="H72" s="32">
        <f>H74</f>
        <v>17.8</v>
      </c>
      <c r="I72" s="32">
        <f>I74</f>
        <v>30</v>
      </c>
      <c r="J72" s="32">
        <f>J74</f>
        <v>30</v>
      </c>
    </row>
    <row r="73" spans="2:10" ht="12.75">
      <c r="B73" s="7" t="s">
        <v>174</v>
      </c>
      <c r="C73" s="29">
        <v>837</v>
      </c>
      <c r="D73" s="31" t="s">
        <v>7</v>
      </c>
      <c r="E73" s="31" t="s">
        <v>13</v>
      </c>
      <c r="F73" s="31" t="s">
        <v>126</v>
      </c>
      <c r="G73" s="31"/>
      <c r="H73" s="32">
        <f>H74</f>
        <v>17.8</v>
      </c>
      <c r="I73" s="32">
        <f>I74</f>
        <v>30</v>
      </c>
      <c r="J73" s="32">
        <f>J74</f>
        <v>30</v>
      </c>
    </row>
    <row r="74" spans="2:10" ht="12.75">
      <c r="B74" s="39" t="s">
        <v>175</v>
      </c>
      <c r="C74" s="29">
        <v>837</v>
      </c>
      <c r="D74" s="31" t="s">
        <v>7</v>
      </c>
      <c r="E74" s="31" t="s">
        <v>13</v>
      </c>
      <c r="F74" s="31" t="s">
        <v>94</v>
      </c>
      <c r="G74" s="31"/>
      <c r="H74" s="32">
        <f t="shared" si="9"/>
        <v>17.8</v>
      </c>
      <c r="I74" s="32">
        <f t="shared" si="9"/>
        <v>30</v>
      </c>
      <c r="J74" s="32">
        <f t="shared" si="9"/>
        <v>30</v>
      </c>
    </row>
    <row r="75" spans="2:10" ht="26.25">
      <c r="B75" s="7" t="s">
        <v>45</v>
      </c>
      <c r="C75" s="29">
        <v>837</v>
      </c>
      <c r="D75" s="31" t="s">
        <v>7</v>
      </c>
      <c r="E75" s="31" t="s">
        <v>13</v>
      </c>
      <c r="F75" s="31" t="s">
        <v>94</v>
      </c>
      <c r="G75" s="31" t="s">
        <v>29</v>
      </c>
      <c r="H75" s="32">
        <f>6!G74</f>
        <v>17.8</v>
      </c>
      <c r="I75" s="32">
        <f>6!H74</f>
        <v>30</v>
      </c>
      <c r="J75" s="32">
        <f>6!I74</f>
        <v>30</v>
      </c>
    </row>
    <row r="76" spans="2:10" ht="12.75">
      <c r="B76" s="13" t="s">
        <v>14</v>
      </c>
      <c r="C76" s="29">
        <v>837</v>
      </c>
      <c r="D76" s="31" t="s">
        <v>8</v>
      </c>
      <c r="E76" s="31"/>
      <c r="F76" s="31"/>
      <c r="G76" s="31"/>
      <c r="H76" s="30">
        <f>H81+H77</f>
        <v>1334.8</v>
      </c>
      <c r="I76" s="30">
        <f>I81+I77</f>
        <v>548.8</v>
      </c>
      <c r="J76" s="30">
        <f>J81+J77</f>
        <v>292.8</v>
      </c>
    </row>
    <row r="77" spans="2:10" ht="12.75">
      <c r="B77" s="7" t="s">
        <v>64</v>
      </c>
      <c r="C77" s="29">
        <v>837</v>
      </c>
      <c r="D77" s="31" t="s">
        <v>8</v>
      </c>
      <c r="E77" s="31" t="s">
        <v>6</v>
      </c>
      <c r="F77" s="31"/>
      <c r="G77" s="31"/>
      <c r="H77" s="32">
        <f aca="true" t="shared" si="10" ref="H77:J79">H78</f>
        <v>293.8</v>
      </c>
      <c r="I77" s="32">
        <f t="shared" si="10"/>
        <v>293.8</v>
      </c>
      <c r="J77" s="32">
        <f t="shared" si="10"/>
        <v>37.8</v>
      </c>
    </row>
    <row r="78" spans="2:10" ht="12.75">
      <c r="B78" s="7" t="s">
        <v>65</v>
      </c>
      <c r="C78" s="29">
        <v>837</v>
      </c>
      <c r="D78" s="31" t="s">
        <v>8</v>
      </c>
      <c r="E78" s="31" t="s">
        <v>6</v>
      </c>
      <c r="F78" s="31" t="s">
        <v>118</v>
      </c>
      <c r="G78" s="31"/>
      <c r="H78" s="32">
        <f t="shared" si="10"/>
        <v>293.8</v>
      </c>
      <c r="I78" s="32">
        <f t="shared" si="10"/>
        <v>293.8</v>
      </c>
      <c r="J78" s="32">
        <f t="shared" si="10"/>
        <v>37.8</v>
      </c>
    </row>
    <row r="79" spans="2:10" ht="12.75">
      <c r="B79" s="7" t="s">
        <v>158</v>
      </c>
      <c r="C79" s="29">
        <v>837</v>
      </c>
      <c r="D79" s="31" t="s">
        <v>8</v>
      </c>
      <c r="E79" s="31" t="s">
        <v>6</v>
      </c>
      <c r="F79" s="31" t="s">
        <v>119</v>
      </c>
      <c r="G79" s="31"/>
      <c r="H79" s="32">
        <f t="shared" si="10"/>
        <v>293.8</v>
      </c>
      <c r="I79" s="32">
        <f t="shared" si="10"/>
        <v>293.8</v>
      </c>
      <c r="J79" s="32">
        <f t="shared" si="10"/>
        <v>37.8</v>
      </c>
    </row>
    <row r="80" spans="2:10" ht="26.25">
      <c r="B80" s="7" t="s">
        <v>45</v>
      </c>
      <c r="C80" s="29">
        <v>837</v>
      </c>
      <c r="D80" s="31" t="s">
        <v>8</v>
      </c>
      <c r="E80" s="31" t="s">
        <v>6</v>
      </c>
      <c r="F80" s="31" t="s">
        <v>119</v>
      </c>
      <c r="G80" s="31" t="s">
        <v>29</v>
      </c>
      <c r="H80" s="32">
        <f>6!G79</f>
        <v>293.8</v>
      </c>
      <c r="I80" s="32">
        <f>6!G79</f>
        <v>293.8</v>
      </c>
      <c r="J80" s="32">
        <f>6!H79</f>
        <v>37.8</v>
      </c>
    </row>
    <row r="81" spans="2:10" ht="12.75">
      <c r="B81" s="7" t="s">
        <v>40</v>
      </c>
      <c r="C81" s="29">
        <v>837</v>
      </c>
      <c r="D81" s="31" t="s">
        <v>8</v>
      </c>
      <c r="E81" s="31" t="s">
        <v>7</v>
      </c>
      <c r="F81" s="31"/>
      <c r="G81" s="31"/>
      <c r="H81" s="32">
        <f>H82</f>
        <v>1041</v>
      </c>
      <c r="I81" s="32">
        <f>I82</f>
        <v>255</v>
      </c>
      <c r="J81" s="32">
        <f>J82</f>
        <v>255</v>
      </c>
    </row>
    <row r="82" spans="2:10" ht="12.75">
      <c r="B82" s="7" t="s">
        <v>46</v>
      </c>
      <c r="C82" s="29">
        <v>837</v>
      </c>
      <c r="D82" s="31" t="s">
        <v>8</v>
      </c>
      <c r="E82" s="31" t="s">
        <v>7</v>
      </c>
      <c r="F82" s="31" t="s">
        <v>95</v>
      </c>
      <c r="G82" s="31"/>
      <c r="H82" s="32">
        <f>H83+H85+H87+H89</f>
        <v>1041</v>
      </c>
      <c r="I82" s="32">
        <f>I83+I85+I87</f>
        <v>255</v>
      </c>
      <c r="J82" s="32">
        <f>J83+J85+J87</f>
        <v>255</v>
      </c>
    </row>
    <row r="83" spans="2:10" ht="12.75">
      <c r="B83" s="7" t="s">
        <v>48</v>
      </c>
      <c r="C83" s="29">
        <v>837</v>
      </c>
      <c r="D83" s="31" t="s">
        <v>8</v>
      </c>
      <c r="E83" s="31" t="s">
        <v>7</v>
      </c>
      <c r="F83" s="31" t="s">
        <v>96</v>
      </c>
      <c r="G83" s="31"/>
      <c r="H83" s="32">
        <f>H84</f>
        <v>210</v>
      </c>
      <c r="I83" s="32">
        <f>I84</f>
        <v>210</v>
      </c>
      <c r="J83" s="32">
        <f>J84</f>
        <v>210</v>
      </c>
    </row>
    <row r="84" spans="2:10" ht="26.25">
      <c r="B84" s="7" t="s">
        <v>45</v>
      </c>
      <c r="C84" s="29">
        <v>837</v>
      </c>
      <c r="D84" s="31" t="s">
        <v>8</v>
      </c>
      <c r="E84" s="31" t="s">
        <v>7</v>
      </c>
      <c r="F84" s="31" t="s">
        <v>96</v>
      </c>
      <c r="G84" s="31" t="s">
        <v>29</v>
      </c>
      <c r="H84" s="32">
        <f>6!G83</f>
        <v>210</v>
      </c>
      <c r="I84" s="32">
        <f>6!H83</f>
        <v>210</v>
      </c>
      <c r="J84" s="32">
        <f>6!I83</f>
        <v>210</v>
      </c>
    </row>
    <row r="85" spans="2:10" ht="12.75">
      <c r="B85" s="7" t="s">
        <v>160</v>
      </c>
      <c r="C85" s="29">
        <v>837</v>
      </c>
      <c r="D85" s="31" t="s">
        <v>8</v>
      </c>
      <c r="E85" s="31" t="s">
        <v>7</v>
      </c>
      <c r="F85" s="31" t="s">
        <v>111</v>
      </c>
      <c r="G85" s="31"/>
      <c r="H85" s="32">
        <f>H86</f>
        <v>5.5</v>
      </c>
      <c r="I85" s="32">
        <f>I86</f>
        <v>15</v>
      </c>
      <c r="J85" s="32">
        <f>J86</f>
        <v>15</v>
      </c>
    </row>
    <row r="86" spans="2:10" ht="26.25">
      <c r="B86" s="7" t="s">
        <v>45</v>
      </c>
      <c r="C86" s="29">
        <v>837</v>
      </c>
      <c r="D86" s="31" t="s">
        <v>8</v>
      </c>
      <c r="E86" s="31" t="s">
        <v>7</v>
      </c>
      <c r="F86" s="31" t="s">
        <v>111</v>
      </c>
      <c r="G86" s="31" t="s">
        <v>29</v>
      </c>
      <c r="H86" s="32">
        <f>6!G85</f>
        <v>5.5</v>
      </c>
      <c r="I86" s="32">
        <f>6!H85</f>
        <v>15</v>
      </c>
      <c r="J86" s="32">
        <f>6!I85</f>
        <v>15</v>
      </c>
    </row>
    <row r="87" spans="2:10" ht="12.75">
      <c r="B87" s="7" t="s">
        <v>47</v>
      </c>
      <c r="C87" s="29">
        <v>837</v>
      </c>
      <c r="D87" s="31" t="s">
        <v>8</v>
      </c>
      <c r="E87" s="31" t="s">
        <v>7</v>
      </c>
      <c r="F87" s="31" t="s">
        <v>97</v>
      </c>
      <c r="G87" s="31"/>
      <c r="H87" s="32">
        <f>H88</f>
        <v>750.9</v>
      </c>
      <c r="I87" s="32">
        <f>I88</f>
        <v>30</v>
      </c>
      <c r="J87" s="32">
        <f>J88</f>
        <v>30</v>
      </c>
    </row>
    <row r="88" spans="2:10" ht="26.25">
      <c r="B88" s="7" t="s">
        <v>45</v>
      </c>
      <c r="C88" s="29">
        <v>837</v>
      </c>
      <c r="D88" s="31" t="s">
        <v>8</v>
      </c>
      <c r="E88" s="31" t="s">
        <v>7</v>
      </c>
      <c r="F88" s="31" t="s">
        <v>97</v>
      </c>
      <c r="G88" s="31" t="s">
        <v>29</v>
      </c>
      <c r="H88" s="32">
        <f>6!G87</f>
        <v>750.9</v>
      </c>
      <c r="I88" s="32">
        <f>6!H87</f>
        <v>30</v>
      </c>
      <c r="J88" s="32">
        <f>6!I87</f>
        <v>30</v>
      </c>
    </row>
    <row r="89" spans="2:10" ht="12.75">
      <c r="B89" s="7" t="s">
        <v>156</v>
      </c>
      <c r="C89" s="29">
        <v>837</v>
      </c>
      <c r="D89" s="31" t="s">
        <v>8</v>
      </c>
      <c r="E89" s="31" t="s">
        <v>7</v>
      </c>
      <c r="F89" s="31" t="s">
        <v>157</v>
      </c>
      <c r="G89" s="31"/>
      <c r="H89" s="32">
        <f>H90</f>
        <v>74.6</v>
      </c>
      <c r="I89" s="32">
        <f>I90</f>
        <v>0</v>
      </c>
      <c r="J89" s="32">
        <f>J90</f>
        <v>0</v>
      </c>
    </row>
    <row r="90" spans="2:10" ht="26.25">
      <c r="B90" s="7" t="s">
        <v>45</v>
      </c>
      <c r="C90" s="29">
        <v>837</v>
      </c>
      <c r="D90" s="31" t="s">
        <v>8</v>
      </c>
      <c r="E90" s="31" t="s">
        <v>7</v>
      </c>
      <c r="F90" s="31" t="s">
        <v>157</v>
      </c>
      <c r="G90" s="31" t="s">
        <v>29</v>
      </c>
      <c r="H90" s="32">
        <f>6!G89</f>
        <v>74.6</v>
      </c>
      <c r="I90" s="32">
        <v>0</v>
      </c>
      <c r="J90" s="32">
        <v>0</v>
      </c>
    </row>
    <row r="91" spans="2:10" ht="12.75">
      <c r="B91" s="13" t="s">
        <v>130</v>
      </c>
      <c r="C91" s="29">
        <v>837</v>
      </c>
      <c r="D91" s="31" t="s">
        <v>67</v>
      </c>
      <c r="E91" s="35"/>
      <c r="F91" s="35"/>
      <c r="G91" s="35"/>
      <c r="H91" s="30">
        <f aca="true" t="shared" si="11" ref="H91:J94">H92</f>
        <v>5</v>
      </c>
      <c r="I91" s="30">
        <f t="shared" si="11"/>
        <v>5</v>
      </c>
      <c r="J91" s="30">
        <f t="shared" si="11"/>
        <v>5</v>
      </c>
    </row>
    <row r="92" spans="2:10" ht="12.75">
      <c r="B92" s="7" t="s">
        <v>131</v>
      </c>
      <c r="C92" s="29">
        <v>837</v>
      </c>
      <c r="D92" s="31" t="s">
        <v>67</v>
      </c>
      <c r="E92" s="31" t="s">
        <v>67</v>
      </c>
      <c r="F92" s="31"/>
      <c r="G92" s="31"/>
      <c r="H92" s="32">
        <f t="shared" si="11"/>
        <v>5</v>
      </c>
      <c r="I92" s="32">
        <f t="shared" si="11"/>
        <v>5</v>
      </c>
      <c r="J92" s="32">
        <f t="shared" si="11"/>
        <v>5</v>
      </c>
    </row>
    <row r="93" spans="2:10" ht="12.75">
      <c r="B93" s="7" t="s">
        <v>142</v>
      </c>
      <c r="C93" s="29">
        <v>837</v>
      </c>
      <c r="D93" s="31" t="s">
        <v>67</v>
      </c>
      <c r="E93" s="31" t="s">
        <v>67</v>
      </c>
      <c r="F93" s="31" t="s">
        <v>143</v>
      </c>
      <c r="G93" s="31"/>
      <c r="H93" s="32">
        <f t="shared" si="11"/>
        <v>5</v>
      </c>
      <c r="I93" s="32">
        <f t="shared" si="11"/>
        <v>5</v>
      </c>
      <c r="J93" s="32">
        <f t="shared" si="11"/>
        <v>5</v>
      </c>
    </row>
    <row r="94" spans="2:10" ht="12.75">
      <c r="B94" s="7" t="s">
        <v>144</v>
      </c>
      <c r="C94" s="29">
        <v>837</v>
      </c>
      <c r="D94" s="31" t="s">
        <v>67</v>
      </c>
      <c r="E94" s="31" t="s">
        <v>67</v>
      </c>
      <c r="F94" s="31" t="s">
        <v>145</v>
      </c>
      <c r="G94" s="31"/>
      <c r="H94" s="32">
        <f t="shared" si="11"/>
        <v>5</v>
      </c>
      <c r="I94" s="32">
        <f t="shared" si="11"/>
        <v>5</v>
      </c>
      <c r="J94" s="32">
        <f t="shared" si="11"/>
        <v>5</v>
      </c>
    </row>
    <row r="95" spans="2:10" ht="26.25">
      <c r="B95" s="7" t="s">
        <v>45</v>
      </c>
      <c r="C95" s="29">
        <v>837</v>
      </c>
      <c r="D95" s="31" t="s">
        <v>67</v>
      </c>
      <c r="E95" s="31" t="s">
        <v>67</v>
      </c>
      <c r="F95" s="31" t="s">
        <v>145</v>
      </c>
      <c r="G95" s="31" t="s">
        <v>29</v>
      </c>
      <c r="H95" s="32">
        <f>6!G94</f>
        <v>5</v>
      </c>
      <c r="I95" s="32">
        <v>5</v>
      </c>
      <c r="J95" s="32">
        <v>5</v>
      </c>
    </row>
    <row r="96" spans="2:10" ht="12.75">
      <c r="B96" s="13" t="s">
        <v>161</v>
      </c>
      <c r="C96" s="29">
        <v>837</v>
      </c>
      <c r="D96" s="31" t="s">
        <v>9</v>
      </c>
      <c r="E96" s="31"/>
      <c r="F96" s="31"/>
      <c r="G96" s="31"/>
      <c r="H96" s="30">
        <f aca="true" t="shared" si="12" ref="H96:J97">H97</f>
        <v>650</v>
      </c>
      <c r="I96" s="30">
        <f t="shared" si="12"/>
        <v>650</v>
      </c>
      <c r="J96" s="30">
        <f t="shared" si="12"/>
        <v>650</v>
      </c>
    </row>
    <row r="97" spans="2:10" ht="12.75">
      <c r="B97" s="7" t="s">
        <v>58</v>
      </c>
      <c r="C97" s="29">
        <v>837</v>
      </c>
      <c r="D97" s="31" t="s">
        <v>9</v>
      </c>
      <c r="E97" s="31" t="s">
        <v>4</v>
      </c>
      <c r="F97" s="31"/>
      <c r="G97" s="31"/>
      <c r="H97" s="32">
        <f t="shared" si="12"/>
        <v>650</v>
      </c>
      <c r="I97" s="32">
        <f t="shared" si="12"/>
        <v>650</v>
      </c>
      <c r="J97" s="32">
        <f t="shared" si="12"/>
        <v>650</v>
      </c>
    </row>
    <row r="98" spans="2:10" ht="12.75">
      <c r="B98" s="7" t="s">
        <v>54</v>
      </c>
      <c r="C98" s="29">
        <v>837</v>
      </c>
      <c r="D98" s="31" t="s">
        <v>9</v>
      </c>
      <c r="E98" s="31" t="s">
        <v>4</v>
      </c>
      <c r="F98" s="31" t="s">
        <v>81</v>
      </c>
      <c r="G98" s="31"/>
      <c r="H98" s="32">
        <f>H100</f>
        <v>650</v>
      </c>
      <c r="I98" s="32">
        <f>I100</f>
        <v>650</v>
      </c>
      <c r="J98" s="32">
        <f>J100</f>
        <v>650</v>
      </c>
    </row>
    <row r="99" spans="2:10" ht="26.25">
      <c r="B99" s="7" t="s">
        <v>72</v>
      </c>
      <c r="C99" s="29">
        <v>837</v>
      </c>
      <c r="D99" s="31" t="s">
        <v>9</v>
      </c>
      <c r="E99" s="31" t="s">
        <v>4</v>
      </c>
      <c r="F99" s="31" t="s">
        <v>98</v>
      </c>
      <c r="G99" s="31"/>
      <c r="H99" s="32">
        <f aca="true" t="shared" si="13" ref="H99:J100">H100</f>
        <v>650</v>
      </c>
      <c r="I99" s="32">
        <f t="shared" si="13"/>
        <v>650</v>
      </c>
      <c r="J99" s="32">
        <f t="shared" si="13"/>
        <v>650</v>
      </c>
    </row>
    <row r="100" spans="2:10" ht="26.25">
      <c r="B100" s="7" t="s">
        <v>146</v>
      </c>
      <c r="C100" s="29">
        <v>837</v>
      </c>
      <c r="D100" s="31" t="s">
        <v>9</v>
      </c>
      <c r="E100" s="31" t="s">
        <v>4</v>
      </c>
      <c r="F100" s="31" t="s">
        <v>99</v>
      </c>
      <c r="G100" s="31"/>
      <c r="H100" s="32">
        <f t="shared" si="13"/>
        <v>650</v>
      </c>
      <c r="I100" s="32">
        <f t="shared" si="13"/>
        <v>650</v>
      </c>
      <c r="J100" s="32">
        <f t="shared" si="13"/>
        <v>650</v>
      </c>
    </row>
    <row r="101" spans="2:10" ht="12.75">
      <c r="B101" s="7" t="s">
        <v>41</v>
      </c>
      <c r="C101" s="29">
        <v>837</v>
      </c>
      <c r="D101" s="31" t="s">
        <v>9</v>
      </c>
      <c r="E101" s="31" t="s">
        <v>4</v>
      </c>
      <c r="F101" s="31" t="s">
        <v>99</v>
      </c>
      <c r="G101" s="31" t="s">
        <v>32</v>
      </c>
      <c r="H101" s="32">
        <f>6!G100</f>
        <v>650</v>
      </c>
      <c r="I101" s="32">
        <f>6!H100</f>
        <v>650</v>
      </c>
      <c r="J101" s="32">
        <f>6!I100</f>
        <v>650</v>
      </c>
    </row>
    <row r="102" spans="2:10" ht="12.75">
      <c r="B102" s="13" t="s">
        <v>26</v>
      </c>
      <c r="C102" s="29">
        <v>837</v>
      </c>
      <c r="D102" s="31" t="s">
        <v>13</v>
      </c>
      <c r="E102" s="31"/>
      <c r="F102" s="31"/>
      <c r="G102" s="31"/>
      <c r="H102" s="30">
        <f aca="true" t="shared" si="14" ref="H102:J105">H103</f>
        <v>305.9</v>
      </c>
      <c r="I102" s="30">
        <f t="shared" si="14"/>
        <v>305.9</v>
      </c>
      <c r="J102" s="30">
        <f t="shared" si="14"/>
        <v>305.9</v>
      </c>
    </row>
    <row r="103" spans="2:10" ht="12.75">
      <c r="B103" s="7" t="s">
        <v>55</v>
      </c>
      <c r="C103" s="29">
        <v>837</v>
      </c>
      <c r="D103" s="31" t="s">
        <v>13</v>
      </c>
      <c r="E103" s="31" t="s">
        <v>4</v>
      </c>
      <c r="F103" s="31"/>
      <c r="G103" s="31"/>
      <c r="H103" s="32">
        <f t="shared" si="14"/>
        <v>305.9</v>
      </c>
      <c r="I103" s="32">
        <f t="shared" si="14"/>
        <v>305.9</v>
      </c>
      <c r="J103" s="32">
        <f t="shared" si="14"/>
        <v>305.9</v>
      </c>
    </row>
    <row r="104" spans="2:10" ht="12.75">
      <c r="B104" s="7" t="s">
        <v>68</v>
      </c>
      <c r="C104" s="29">
        <v>837</v>
      </c>
      <c r="D104" s="31" t="s">
        <v>13</v>
      </c>
      <c r="E104" s="31" t="s">
        <v>4</v>
      </c>
      <c r="F104" s="31" t="s">
        <v>139</v>
      </c>
      <c r="G104" s="31"/>
      <c r="H104" s="32">
        <f t="shared" si="14"/>
        <v>305.9</v>
      </c>
      <c r="I104" s="32">
        <f t="shared" si="14"/>
        <v>305.9</v>
      </c>
      <c r="J104" s="32">
        <f t="shared" si="14"/>
        <v>305.9</v>
      </c>
    </row>
    <row r="105" spans="2:10" ht="12.75">
      <c r="B105" s="7" t="s">
        <v>56</v>
      </c>
      <c r="C105" s="29">
        <v>837</v>
      </c>
      <c r="D105" s="31" t="s">
        <v>13</v>
      </c>
      <c r="E105" s="31" t="s">
        <v>4</v>
      </c>
      <c r="F105" s="31" t="s">
        <v>140</v>
      </c>
      <c r="G105" s="31"/>
      <c r="H105" s="32">
        <f t="shared" si="14"/>
        <v>305.9</v>
      </c>
      <c r="I105" s="32">
        <f t="shared" si="14"/>
        <v>305.9</v>
      </c>
      <c r="J105" s="32">
        <f t="shared" si="14"/>
        <v>305.9</v>
      </c>
    </row>
    <row r="106" spans="2:10" ht="12.75">
      <c r="B106" s="7" t="s">
        <v>66</v>
      </c>
      <c r="C106" s="29">
        <v>837</v>
      </c>
      <c r="D106" s="31" t="s">
        <v>13</v>
      </c>
      <c r="E106" s="31" t="s">
        <v>4</v>
      </c>
      <c r="F106" s="31" t="s">
        <v>140</v>
      </c>
      <c r="G106" s="31" t="s">
        <v>141</v>
      </c>
      <c r="H106" s="32">
        <f>6!G104</f>
        <v>305.9</v>
      </c>
      <c r="I106" s="32">
        <f>6!H104</f>
        <v>305.9</v>
      </c>
      <c r="J106" s="32">
        <f>6!I104</f>
        <v>305.9</v>
      </c>
    </row>
    <row r="107" spans="2:10" ht="12.75">
      <c r="B107" s="13" t="s">
        <v>33</v>
      </c>
      <c r="C107" s="29">
        <v>837</v>
      </c>
      <c r="D107" s="31" t="s">
        <v>34</v>
      </c>
      <c r="E107" s="31"/>
      <c r="F107" s="31"/>
      <c r="G107" s="31"/>
      <c r="H107" s="30">
        <f aca="true" t="shared" si="15" ref="H107:J108">H108</f>
        <v>63.8</v>
      </c>
      <c r="I107" s="30">
        <f t="shared" si="15"/>
        <v>63.8</v>
      </c>
      <c r="J107" s="30">
        <f t="shared" si="15"/>
        <v>63.8</v>
      </c>
    </row>
    <row r="108" spans="2:10" ht="12.75">
      <c r="B108" s="14" t="s">
        <v>59</v>
      </c>
      <c r="C108" s="29">
        <v>837</v>
      </c>
      <c r="D108" s="31" t="s">
        <v>34</v>
      </c>
      <c r="E108" s="31" t="s">
        <v>4</v>
      </c>
      <c r="F108" s="31"/>
      <c r="G108" s="31"/>
      <c r="H108" s="32">
        <f t="shared" si="15"/>
        <v>63.8</v>
      </c>
      <c r="I108" s="32">
        <f t="shared" si="15"/>
        <v>63.8</v>
      </c>
      <c r="J108" s="32">
        <f t="shared" si="15"/>
        <v>63.8</v>
      </c>
    </row>
    <row r="109" spans="1:10" ht="12.75">
      <c r="A109" s="4"/>
      <c r="B109" s="7" t="s">
        <v>54</v>
      </c>
      <c r="C109" s="29">
        <v>837</v>
      </c>
      <c r="D109" s="31" t="s">
        <v>34</v>
      </c>
      <c r="E109" s="31" t="s">
        <v>4</v>
      </c>
      <c r="F109" s="31" t="s">
        <v>81</v>
      </c>
      <c r="G109" s="31"/>
      <c r="H109" s="32">
        <f>H111</f>
        <v>63.8</v>
      </c>
      <c r="I109" s="32">
        <f>I111</f>
        <v>63.8</v>
      </c>
      <c r="J109" s="32">
        <f>J111</f>
        <v>63.8</v>
      </c>
    </row>
    <row r="110" spans="1:10" ht="26.25">
      <c r="A110" s="4"/>
      <c r="B110" s="7" t="s">
        <v>73</v>
      </c>
      <c r="C110" s="29">
        <v>837</v>
      </c>
      <c r="D110" s="31" t="s">
        <v>34</v>
      </c>
      <c r="E110" s="31" t="s">
        <v>4</v>
      </c>
      <c r="F110" s="31" t="s">
        <v>84</v>
      </c>
      <c r="G110" s="31"/>
      <c r="H110" s="32">
        <f aca="true" t="shared" si="16" ref="H110:J111">H111</f>
        <v>63.8</v>
      </c>
      <c r="I110" s="32">
        <f t="shared" si="16"/>
        <v>63.8</v>
      </c>
      <c r="J110" s="32">
        <f t="shared" si="16"/>
        <v>63.8</v>
      </c>
    </row>
    <row r="111" spans="2:10" ht="26.25">
      <c r="B111" s="7" t="s">
        <v>146</v>
      </c>
      <c r="C111" s="29">
        <v>837</v>
      </c>
      <c r="D111" s="31" t="s">
        <v>34</v>
      </c>
      <c r="E111" s="31" t="s">
        <v>4</v>
      </c>
      <c r="F111" s="31" t="s">
        <v>85</v>
      </c>
      <c r="G111" s="31"/>
      <c r="H111" s="32">
        <f t="shared" si="16"/>
        <v>63.8</v>
      </c>
      <c r="I111" s="32">
        <f t="shared" si="16"/>
        <v>63.8</v>
      </c>
      <c r="J111" s="32">
        <f t="shared" si="16"/>
        <v>63.8</v>
      </c>
    </row>
    <row r="112" spans="2:10" ht="12.75">
      <c r="B112" s="7" t="s">
        <v>41</v>
      </c>
      <c r="C112" s="29">
        <v>837</v>
      </c>
      <c r="D112" s="31" t="s">
        <v>34</v>
      </c>
      <c r="E112" s="31" t="s">
        <v>4</v>
      </c>
      <c r="F112" s="31" t="s">
        <v>85</v>
      </c>
      <c r="G112" s="31" t="s">
        <v>32</v>
      </c>
      <c r="H112" s="36">
        <f>6!G111</f>
        <v>63.8</v>
      </c>
      <c r="I112" s="36">
        <f>6!H111</f>
        <v>63.8</v>
      </c>
      <c r="J112" s="36">
        <f>6!I111</f>
        <v>63.8</v>
      </c>
    </row>
    <row r="113" spans="2:10" ht="12.75">
      <c r="B113" s="24" t="s">
        <v>2</v>
      </c>
      <c r="C113" s="22"/>
      <c r="D113" s="22"/>
      <c r="E113" s="22"/>
      <c r="F113" s="22"/>
      <c r="G113" s="22"/>
      <c r="H113" s="37">
        <f>H16</f>
        <v>4534.9</v>
      </c>
      <c r="I113" s="37">
        <f>I16</f>
        <v>3385.2000000000003</v>
      </c>
      <c r="J113" s="37">
        <f>J16</f>
        <v>3067.4</v>
      </c>
    </row>
    <row r="114" spans="2:10" ht="12.75">
      <c r="B114" s="25" t="s">
        <v>196</v>
      </c>
      <c r="C114" s="22"/>
      <c r="D114" s="22"/>
      <c r="E114" s="22"/>
      <c r="F114" s="22"/>
      <c r="G114" s="22"/>
      <c r="H114" s="15">
        <v>0</v>
      </c>
      <c r="I114" s="38">
        <f>6!H113</f>
        <v>76.9</v>
      </c>
      <c r="J114" s="38">
        <f>6!I113</f>
        <v>154.4</v>
      </c>
    </row>
    <row r="115" spans="2:10" ht="12.75">
      <c r="B115" s="26" t="s">
        <v>115</v>
      </c>
      <c r="C115" s="22"/>
      <c r="D115" s="22"/>
      <c r="E115" s="22"/>
      <c r="F115" s="22"/>
      <c r="G115" s="22"/>
      <c r="H115" s="17">
        <f>H113+H114</f>
        <v>4534.9</v>
      </c>
      <c r="I115" s="17">
        <f>I113+I114</f>
        <v>3462.1000000000004</v>
      </c>
      <c r="J115" s="17">
        <f>J113+J114</f>
        <v>3221.8</v>
      </c>
    </row>
  </sheetData>
  <sheetProtection/>
  <autoFilter ref="A15:J115"/>
  <mergeCells count="8">
    <mergeCell ref="B11:J11"/>
    <mergeCell ref="H13:J13"/>
    <mergeCell ref="B13:B14"/>
    <mergeCell ref="C13:C14"/>
    <mergeCell ref="D13:D14"/>
    <mergeCell ref="E13:E14"/>
    <mergeCell ref="F13:F14"/>
    <mergeCell ref="G13:G14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2019-11-24T09:54:33Z</cp:lastPrinted>
  <dcterms:created xsi:type="dcterms:W3CDTF">2007-10-24T11:26:23Z</dcterms:created>
  <dcterms:modified xsi:type="dcterms:W3CDTF">2019-11-24T09:54:38Z</dcterms:modified>
  <cp:category/>
  <cp:version/>
  <cp:contentType/>
  <cp:contentStatus/>
</cp:coreProperties>
</file>